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грамма 2015\"/>
    </mc:Choice>
  </mc:AlternateContent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1" hidden="1">Лист2!$A$1:$N$33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4" l="1"/>
  <c r="L7" i="4"/>
  <c r="L5" i="4"/>
  <c r="L3" i="4"/>
  <c r="X10" i="4" l="1"/>
  <c r="V10" i="4"/>
  <c r="T10" i="4"/>
  <c r="R10" i="4"/>
  <c r="P10" i="4"/>
  <c r="X9" i="4"/>
  <c r="R9" i="4"/>
  <c r="P9" i="4"/>
  <c r="X8" i="4"/>
  <c r="V8" i="4"/>
  <c r="T8" i="4"/>
  <c r="R8" i="4"/>
  <c r="P8" i="4"/>
  <c r="X7" i="4"/>
  <c r="R7" i="4"/>
  <c r="P7" i="4"/>
  <c r="X6" i="4"/>
  <c r="V6" i="4"/>
  <c r="T6" i="4"/>
  <c r="R6" i="4"/>
  <c r="P6" i="4"/>
  <c r="X5" i="4"/>
  <c r="R5" i="4"/>
  <c r="P5" i="4"/>
  <c r="X4" i="4"/>
  <c r="V4" i="4"/>
  <c r="T4" i="4"/>
  <c r="R4" i="4"/>
  <c r="P4" i="4"/>
  <c r="X3" i="4"/>
  <c r="R3" i="4"/>
  <c r="P3" i="4"/>
  <c r="X135" i="3"/>
  <c r="Y135" i="3" s="1"/>
  <c r="V135" i="3"/>
  <c r="R135" i="3"/>
  <c r="P135" i="3"/>
  <c r="X134" i="3"/>
  <c r="V134" i="3"/>
  <c r="Y134" i="3" s="1"/>
  <c r="R134" i="3"/>
  <c r="P134" i="3"/>
  <c r="X133" i="3"/>
  <c r="Y133" i="3" s="1"/>
  <c r="V133" i="3"/>
  <c r="R133" i="3"/>
  <c r="P133" i="3"/>
  <c r="X132" i="3"/>
  <c r="V132" i="3"/>
  <c r="Y132" i="3" s="1"/>
  <c r="R132" i="3"/>
  <c r="P132" i="3"/>
  <c r="X131" i="3"/>
  <c r="Y131" i="3" s="1"/>
  <c r="V131" i="3"/>
  <c r="R131" i="3"/>
  <c r="P131" i="3"/>
  <c r="X130" i="3"/>
  <c r="V130" i="3"/>
  <c r="Y130" i="3" s="1"/>
  <c r="R130" i="3"/>
  <c r="P130" i="3"/>
  <c r="X129" i="3"/>
  <c r="Y129" i="3" s="1"/>
  <c r="V129" i="3"/>
  <c r="R129" i="3"/>
  <c r="P129" i="3"/>
  <c r="X128" i="3"/>
  <c r="V128" i="3"/>
  <c r="Y128" i="3" s="1"/>
  <c r="R128" i="3"/>
  <c r="P128" i="3"/>
  <c r="X127" i="3"/>
  <c r="Y127" i="3" s="1"/>
  <c r="V127" i="3"/>
  <c r="R127" i="3"/>
  <c r="P127" i="3"/>
  <c r="X126" i="3"/>
  <c r="V126" i="3"/>
  <c r="Y126" i="3" s="1"/>
  <c r="R126" i="3"/>
  <c r="P126" i="3"/>
  <c r="X125" i="3"/>
  <c r="Y125" i="3" s="1"/>
  <c r="V125" i="3"/>
  <c r="R125" i="3"/>
  <c r="P125" i="3"/>
  <c r="X124" i="3"/>
  <c r="V124" i="3"/>
  <c r="Y124" i="3" s="1"/>
  <c r="R124" i="3"/>
  <c r="P124" i="3"/>
  <c r="X123" i="3"/>
  <c r="Y123" i="3" s="1"/>
  <c r="V123" i="3"/>
  <c r="R123" i="3"/>
  <c r="P123" i="3"/>
  <c r="X122" i="3"/>
  <c r="V122" i="3"/>
  <c r="Y122" i="3" s="1"/>
  <c r="R122" i="3"/>
  <c r="P122" i="3"/>
  <c r="X121" i="3"/>
  <c r="V121" i="3"/>
  <c r="R121" i="3"/>
  <c r="P121" i="3"/>
  <c r="X120" i="3"/>
  <c r="V120" i="3"/>
  <c r="Y120" i="3" s="1"/>
  <c r="R120" i="3"/>
  <c r="P120" i="3"/>
  <c r="X119" i="3"/>
  <c r="V119" i="3"/>
  <c r="R119" i="3"/>
  <c r="P119" i="3"/>
  <c r="X118" i="3"/>
  <c r="V118" i="3"/>
  <c r="Y118" i="3" s="1"/>
  <c r="R118" i="3"/>
  <c r="P118" i="3"/>
  <c r="X117" i="3"/>
  <c r="V117" i="3"/>
  <c r="R117" i="3"/>
  <c r="P117" i="3"/>
  <c r="X116" i="3"/>
  <c r="V116" i="3"/>
  <c r="Y116" i="3" s="1"/>
  <c r="R116" i="3"/>
  <c r="P116" i="3"/>
  <c r="X115" i="3"/>
  <c r="V115" i="3"/>
  <c r="R115" i="3"/>
  <c r="P115" i="3"/>
  <c r="X114" i="3"/>
  <c r="V114" i="3"/>
  <c r="Y114" i="3" s="1"/>
  <c r="R114" i="3"/>
  <c r="P114" i="3"/>
  <c r="X113" i="3"/>
  <c r="V113" i="3"/>
  <c r="R113" i="3"/>
  <c r="P113" i="3"/>
  <c r="X112" i="3"/>
  <c r="V112" i="3"/>
  <c r="Y112" i="3" s="1"/>
  <c r="R112" i="3"/>
  <c r="P112" i="3"/>
  <c r="X111" i="3"/>
  <c r="V111" i="3"/>
  <c r="R111" i="3"/>
  <c r="P111" i="3"/>
  <c r="X110" i="3"/>
  <c r="V110" i="3"/>
  <c r="Y110" i="3" s="1"/>
  <c r="R110" i="3"/>
  <c r="P110" i="3"/>
  <c r="X109" i="3"/>
  <c r="V109" i="3"/>
  <c r="R109" i="3"/>
  <c r="P109" i="3"/>
  <c r="X108" i="3"/>
  <c r="V108" i="3"/>
  <c r="Y108" i="3" s="1"/>
  <c r="R108" i="3"/>
  <c r="P108" i="3"/>
  <c r="X107" i="3"/>
  <c r="V107" i="3"/>
  <c r="R107" i="3"/>
  <c r="P107" i="3"/>
  <c r="X106" i="3"/>
  <c r="V106" i="3"/>
  <c r="Y106" i="3" s="1"/>
  <c r="R106" i="3"/>
  <c r="P106" i="3"/>
  <c r="X105" i="3"/>
  <c r="V105" i="3"/>
  <c r="T105" i="3"/>
  <c r="R105" i="3"/>
  <c r="P105" i="3"/>
  <c r="X104" i="3"/>
  <c r="V104" i="3"/>
  <c r="T104" i="3"/>
  <c r="R104" i="3"/>
  <c r="P104" i="3"/>
  <c r="X103" i="3"/>
  <c r="V103" i="3"/>
  <c r="T103" i="3"/>
  <c r="R103" i="3"/>
  <c r="P103" i="3"/>
  <c r="X102" i="3"/>
  <c r="V102" i="3"/>
  <c r="T102" i="3"/>
  <c r="R102" i="3"/>
  <c r="P102" i="3"/>
  <c r="X101" i="3"/>
  <c r="V101" i="3"/>
  <c r="T101" i="3"/>
  <c r="R101" i="3"/>
  <c r="P101" i="3"/>
  <c r="X100" i="3"/>
  <c r="V100" i="3"/>
  <c r="T100" i="3"/>
  <c r="R100" i="3"/>
  <c r="P100" i="3"/>
  <c r="X99" i="3"/>
  <c r="V99" i="3"/>
  <c r="T99" i="3"/>
  <c r="R99" i="3"/>
  <c r="P99" i="3"/>
  <c r="X98" i="3"/>
  <c r="V98" i="3"/>
  <c r="T98" i="3"/>
  <c r="R98" i="3"/>
  <c r="P98" i="3"/>
  <c r="X97" i="3"/>
  <c r="V97" i="3"/>
  <c r="T97" i="3"/>
  <c r="R97" i="3"/>
  <c r="P97" i="3"/>
  <c r="X96" i="3"/>
  <c r="V96" i="3"/>
  <c r="T96" i="3"/>
  <c r="R96" i="3"/>
  <c r="P96" i="3"/>
  <c r="X95" i="3"/>
  <c r="V95" i="3"/>
  <c r="T95" i="3"/>
  <c r="R95" i="3"/>
  <c r="P95" i="3"/>
  <c r="X94" i="3"/>
  <c r="V94" i="3"/>
  <c r="T94" i="3"/>
  <c r="R94" i="3"/>
  <c r="P94" i="3"/>
  <c r="X93" i="3"/>
  <c r="V93" i="3"/>
  <c r="T93" i="3"/>
  <c r="R93" i="3"/>
  <c r="P93" i="3"/>
  <c r="X92" i="3"/>
  <c r="V92" i="3"/>
  <c r="T92" i="3"/>
  <c r="R92" i="3"/>
  <c r="P92" i="3"/>
  <c r="X91" i="3"/>
  <c r="V91" i="3"/>
  <c r="T91" i="3"/>
  <c r="R91" i="3"/>
  <c r="P91" i="3"/>
  <c r="X90" i="3"/>
  <c r="V90" i="3"/>
  <c r="T90" i="3"/>
  <c r="R90" i="3"/>
  <c r="P90" i="3"/>
  <c r="X89" i="3"/>
  <c r="V89" i="3"/>
  <c r="T89" i="3"/>
  <c r="R89" i="3"/>
  <c r="P89" i="3"/>
  <c r="X88" i="3"/>
  <c r="V88" i="3"/>
  <c r="T88" i="3"/>
  <c r="R88" i="3"/>
  <c r="P88" i="3"/>
  <c r="X87" i="3"/>
  <c r="V87" i="3"/>
  <c r="T87" i="3"/>
  <c r="R87" i="3"/>
  <c r="P87" i="3"/>
  <c r="X86" i="3"/>
  <c r="V86" i="3"/>
  <c r="T86" i="3"/>
  <c r="R86" i="3"/>
  <c r="P86" i="3"/>
  <c r="X85" i="3"/>
  <c r="V85" i="3"/>
  <c r="T85" i="3"/>
  <c r="R85" i="3"/>
  <c r="P85" i="3"/>
  <c r="X84" i="3"/>
  <c r="V84" i="3"/>
  <c r="T84" i="3"/>
  <c r="R84" i="3"/>
  <c r="P84" i="3"/>
  <c r="X83" i="3"/>
  <c r="V83" i="3"/>
  <c r="T83" i="3"/>
  <c r="R83" i="3"/>
  <c r="P83" i="3"/>
  <c r="X82" i="3"/>
  <c r="V82" i="3"/>
  <c r="T82" i="3"/>
  <c r="R82" i="3"/>
  <c r="P82" i="3"/>
  <c r="X81" i="3"/>
  <c r="V81" i="3"/>
  <c r="T81" i="3"/>
  <c r="R81" i="3"/>
  <c r="P81" i="3"/>
  <c r="X80" i="3"/>
  <c r="V80" i="3"/>
  <c r="T80" i="3"/>
  <c r="R80" i="3"/>
  <c r="P80" i="3"/>
  <c r="X79" i="3"/>
  <c r="V79" i="3"/>
  <c r="T79" i="3"/>
  <c r="R79" i="3"/>
  <c r="P79" i="3"/>
  <c r="X78" i="3"/>
  <c r="V78" i="3"/>
  <c r="T78" i="3"/>
  <c r="R78" i="3"/>
  <c r="P78" i="3"/>
  <c r="X77" i="3"/>
  <c r="V77" i="3"/>
  <c r="T77" i="3"/>
  <c r="R77" i="3"/>
  <c r="P77" i="3"/>
  <c r="X76" i="3"/>
  <c r="V76" i="3"/>
  <c r="T76" i="3"/>
  <c r="R76" i="3"/>
  <c r="P76" i="3"/>
  <c r="X75" i="3"/>
  <c r="V75" i="3"/>
  <c r="T75" i="3"/>
  <c r="R75" i="3"/>
  <c r="P75" i="3"/>
  <c r="X74" i="3"/>
  <c r="V74" i="3"/>
  <c r="T74" i="3"/>
  <c r="R74" i="3"/>
  <c r="P74" i="3"/>
  <c r="X73" i="3"/>
  <c r="V73" i="3"/>
  <c r="T73" i="3"/>
  <c r="R73" i="3"/>
  <c r="P73" i="3"/>
  <c r="X72" i="3"/>
  <c r="V72" i="3"/>
  <c r="T72" i="3"/>
  <c r="R72" i="3"/>
  <c r="P72" i="3"/>
  <c r="X71" i="3"/>
  <c r="V71" i="3"/>
  <c r="T71" i="3"/>
  <c r="R71" i="3"/>
  <c r="P71" i="3"/>
  <c r="X70" i="3"/>
  <c r="V70" i="3"/>
  <c r="T70" i="3"/>
  <c r="R70" i="3"/>
  <c r="P70" i="3"/>
  <c r="X69" i="3"/>
  <c r="V69" i="3"/>
  <c r="T69" i="3"/>
  <c r="R69" i="3"/>
  <c r="P69" i="3"/>
  <c r="X68" i="3"/>
  <c r="V68" i="3"/>
  <c r="T68" i="3"/>
  <c r="R68" i="3"/>
  <c r="P68" i="3"/>
  <c r="X67" i="3"/>
  <c r="V67" i="3"/>
  <c r="T67" i="3"/>
  <c r="R67" i="3"/>
  <c r="P67" i="3"/>
  <c r="X66" i="3"/>
  <c r="V66" i="3"/>
  <c r="T66" i="3"/>
  <c r="R66" i="3"/>
  <c r="P66" i="3"/>
  <c r="X65" i="3"/>
  <c r="V65" i="3"/>
  <c r="T65" i="3"/>
  <c r="R65" i="3"/>
  <c r="P65" i="3"/>
  <c r="X64" i="3"/>
  <c r="V64" i="3"/>
  <c r="T64" i="3"/>
  <c r="R64" i="3"/>
  <c r="P64" i="3"/>
  <c r="X63" i="3"/>
  <c r="V63" i="3"/>
  <c r="T63" i="3"/>
  <c r="R63" i="3"/>
  <c r="P63" i="3"/>
  <c r="X62" i="3"/>
  <c r="V62" i="3"/>
  <c r="T62" i="3"/>
  <c r="R62" i="3"/>
  <c r="P62" i="3"/>
  <c r="X61" i="3"/>
  <c r="V61" i="3"/>
  <c r="T61" i="3"/>
  <c r="R61" i="3"/>
  <c r="P61" i="3"/>
  <c r="X60" i="3"/>
  <c r="V60" i="3"/>
  <c r="T60" i="3"/>
  <c r="R60" i="3"/>
  <c r="P60" i="3"/>
  <c r="X59" i="3"/>
  <c r="V59" i="3"/>
  <c r="T59" i="3"/>
  <c r="R59" i="3"/>
  <c r="P59" i="3"/>
  <c r="X58" i="3"/>
  <c r="V58" i="3"/>
  <c r="T58" i="3"/>
  <c r="R58" i="3"/>
  <c r="P58" i="3"/>
  <c r="X57" i="3"/>
  <c r="V57" i="3"/>
  <c r="T57" i="3"/>
  <c r="R57" i="3"/>
  <c r="P57" i="3"/>
  <c r="X56" i="3"/>
  <c r="V56" i="3"/>
  <c r="T56" i="3"/>
  <c r="R56" i="3"/>
  <c r="P56" i="3"/>
  <c r="X55" i="3"/>
  <c r="V55" i="3"/>
  <c r="T55" i="3"/>
  <c r="R55" i="3"/>
  <c r="P55" i="3"/>
  <c r="X54" i="3"/>
  <c r="V54" i="3"/>
  <c r="T54" i="3"/>
  <c r="R54" i="3"/>
  <c r="P54" i="3"/>
  <c r="X53" i="3"/>
  <c r="V53" i="3"/>
  <c r="T53" i="3"/>
  <c r="R53" i="3"/>
  <c r="P53" i="3"/>
  <c r="X52" i="3"/>
  <c r="V52" i="3"/>
  <c r="T52" i="3"/>
  <c r="R52" i="3"/>
  <c r="P52" i="3"/>
  <c r="X51" i="3"/>
  <c r="V51" i="3"/>
  <c r="T51" i="3"/>
  <c r="R51" i="3"/>
  <c r="P51" i="3"/>
  <c r="X50" i="3"/>
  <c r="V50" i="3"/>
  <c r="T50" i="3"/>
  <c r="R50" i="3"/>
  <c r="P50" i="3"/>
  <c r="X49" i="3"/>
  <c r="V49" i="3"/>
  <c r="T49" i="3"/>
  <c r="R49" i="3"/>
  <c r="P49" i="3"/>
  <c r="X48" i="3"/>
  <c r="V48" i="3"/>
  <c r="T48" i="3"/>
  <c r="R48" i="3"/>
  <c r="P48" i="3"/>
  <c r="X47" i="3"/>
  <c r="V47" i="3"/>
  <c r="T47" i="3"/>
  <c r="R47" i="3"/>
  <c r="P47" i="3"/>
  <c r="X46" i="3"/>
  <c r="V46" i="3"/>
  <c r="T46" i="3"/>
  <c r="R46" i="3"/>
  <c r="P46" i="3"/>
  <c r="X45" i="3"/>
  <c r="V45" i="3"/>
  <c r="T45" i="3"/>
  <c r="R45" i="3"/>
  <c r="P45" i="3"/>
  <c r="X44" i="3"/>
  <c r="V44" i="3"/>
  <c r="T44" i="3"/>
  <c r="R44" i="3"/>
  <c r="P44" i="3"/>
  <c r="X43" i="3"/>
  <c r="V43" i="3"/>
  <c r="T43" i="3"/>
  <c r="R43" i="3"/>
  <c r="P43" i="3"/>
  <c r="X42" i="3"/>
  <c r="V42" i="3"/>
  <c r="T42" i="3"/>
  <c r="R42" i="3"/>
  <c r="P42" i="3"/>
  <c r="X41" i="3"/>
  <c r="V41" i="3"/>
  <c r="T41" i="3"/>
  <c r="R41" i="3"/>
  <c r="P41" i="3"/>
  <c r="X40" i="3"/>
  <c r="V40" i="3"/>
  <c r="T40" i="3"/>
  <c r="R40" i="3"/>
  <c r="P40" i="3"/>
  <c r="X39" i="3"/>
  <c r="V39" i="3"/>
  <c r="T39" i="3"/>
  <c r="R39" i="3"/>
  <c r="P39" i="3"/>
  <c r="X38" i="3"/>
  <c r="V38" i="3"/>
  <c r="T38" i="3"/>
  <c r="R38" i="3"/>
  <c r="P38" i="3"/>
  <c r="X37" i="3"/>
  <c r="V37" i="3"/>
  <c r="T37" i="3"/>
  <c r="R37" i="3"/>
  <c r="P37" i="3"/>
  <c r="X36" i="3"/>
  <c r="V36" i="3"/>
  <c r="T36" i="3"/>
  <c r="R36" i="3"/>
  <c r="P36" i="3"/>
  <c r="X35" i="3"/>
  <c r="V35" i="3"/>
  <c r="Y35" i="3" s="1"/>
  <c r="R35" i="3"/>
  <c r="X34" i="3"/>
  <c r="V34" i="3"/>
  <c r="Y34" i="3" s="1"/>
  <c r="R34" i="3"/>
  <c r="X33" i="3"/>
  <c r="V33" i="3"/>
  <c r="Y33" i="3" s="1"/>
  <c r="R33" i="3"/>
  <c r="X32" i="3"/>
  <c r="V32" i="3"/>
  <c r="Y32" i="3" s="1"/>
  <c r="R32" i="3"/>
  <c r="X31" i="3"/>
  <c r="V31" i="3"/>
  <c r="Y31" i="3" s="1"/>
  <c r="R31" i="3"/>
  <c r="X30" i="3"/>
  <c r="V30" i="3"/>
  <c r="Y30" i="3" s="1"/>
  <c r="R30" i="3"/>
  <c r="X29" i="3"/>
  <c r="V29" i="3"/>
  <c r="Y29" i="3" s="1"/>
  <c r="R29" i="3"/>
  <c r="X28" i="3"/>
  <c r="Y28" i="3" s="1"/>
  <c r="V28" i="3"/>
  <c r="R28" i="3"/>
  <c r="X27" i="3"/>
  <c r="V27" i="3"/>
  <c r="Y27" i="3" s="1"/>
  <c r="R27" i="3"/>
  <c r="X26" i="3"/>
  <c r="V26" i="3"/>
  <c r="Y26" i="3" s="1"/>
  <c r="T26" i="3"/>
  <c r="R26" i="3"/>
  <c r="P26" i="3"/>
  <c r="L26" i="3"/>
  <c r="X25" i="3"/>
  <c r="V25" i="3"/>
  <c r="T25" i="3"/>
  <c r="R25" i="3"/>
  <c r="Y25" i="3" s="1"/>
  <c r="X24" i="3"/>
  <c r="V24" i="3"/>
  <c r="T24" i="3"/>
  <c r="R24" i="3"/>
  <c r="Y24" i="3" s="1"/>
  <c r="X23" i="3"/>
  <c r="V23" i="3"/>
  <c r="T23" i="3"/>
  <c r="R23" i="3"/>
  <c r="Y23" i="3" s="1"/>
  <c r="X22" i="3"/>
  <c r="V22" i="3"/>
  <c r="T22" i="3"/>
  <c r="R22" i="3"/>
  <c r="Y22" i="3" s="1"/>
  <c r="X21" i="3"/>
  <c r="V21" i="3"/>
  <c r="T21" i="3"/>
  <c r="R21" i="3"/>
  <c r="Y21" i="3" s="1"/>
  <c r="X20" i="3"/>
  <c r="V20" i="3"/>
  <c r="T20" i="3"/>
  <c r="R20" i="3"/>
  <c r="Y20" i="3" s="1"/>
  <c r="X19" i="3"/>
  <c r="V19" i="3"/>
  <c r="T19" i="3"/>
  <c r="R19" i="3"/>
  <c r="Y19" i="3" s="1"/>
  <c r="X18" i="3"/>
  <c r="V18" i="3"/>
  <c r="T18" i="3"/>
  <c r="R18" i="3"/>
  <c r="Y18" i="3" s="1"/>
  <c r="X17" i="3"/>
  <c r="V17" i="3"/>
  <c r="T17" i="3"/>
  <c r="R17" i="3"/>
  <c r="Y17" i="3" s="1"/>
  <c r="X16" i="3"/>
  <c r="V16" i="3"/>
  <c r="T16" i="3"/>
  <c r="R16" i="3"/>
  <c r="Y16" i="3" s="1"/>
  <c r="X15" i="3"/>
  <c r="V15" i="3"/>
  <c r="T15" i="3"/>
  <c r="R15" i="3"/>
  <c r="Y15" i="3" s="1"/>
  <c r="X14" i="3"/>
  <c r="V14" i="3"/>
  <c r="T14" i="3"/>
  <c r="R14" i="3"/>
  <c r="Y14" i="3" s="1"/>
  <c r="X13" i="3"/>
  <c r="Y13" i="3" s="1"/>
  <c r="V13" i="3"/>
  <c r="T13" i="3"/>
  <c r="R13" i="3"/>
  <c r="P13" i="3"/>
  <c r="L13" i="3"/>
  <c r="X12" i="3"/>
  <c r="V12" i="3"/>
  <c r="T12" i="3"/>
  <c r="R12" i="3"/>
  <c r="Y12" i="3" s="1"/>
  <c r="P12" i="3"/>
  <c r="X11" i="3"/>
  <c r="V11" i="3"/>
  <c r="T11" i="3"/>
  <c r="R11" i="3"/>
  <c r="Y11" i="3" s="1"/>
  <c r="P11" i="3"/>
  <c r="X10" i="3"/>
  <c r="V10" i="3"/>
  <c r="T10" i="3"/>
  <c r="R10" i="3"/>
  <c r="Y10" i="3" s="1"/>
  <c r="P10" i="3"/>
  <c r="X9" i="3"/>
  <c r="V9" i="3"/>
  <c r="T9" i="3"/>
  <c r="R9" i="3"/>
  <c r="Y9" i="3" s="1"/>
  <c r="P9" i="3"/>
  <c r="X8" i="3"/>
  <c r="V8" i="3"/>
  <c r="Y8" i="3" s="1"/>
  <c r="T8" i="3"/>
  <c r="P8" i="3"/>
  <c r="L8" i="3"/>
  <c r="X7" i="3"/>
  <c r="V7" i="3"/>
  <c r="T7" i="3"/>
  <c r="R7" i="3"/>
  <c r="Y7" i="3" s="1"/>
  <c r="P7" i="3"/>
  <c r="X6" i="3"/>
  <c r="V6" i="3"/>
  <c r="T6" i="3"/>
  <c r="R6" i="3"/>
  <c r="Y6" i="3" s="1"/>
  <c r="P6" i="3"/>
  <c r="X5" i="3"/>
  <c r="V5" i="3"/>
  <c r="T5" i="3"/>
  <c r="R5" i="3"/>
  <c r="Y5" i="3" s="1"/>
  <c r="P5" i="3"/>
  <c r="X4" i="3"/>
  <c r="V4" i="3"/>
  <c r="T4" i="3"/>
  <c r="R4" i="3"/>
  <c r="Y4" i="3" s="1"/>
  <c r="P4" i="3"/>
  <c r="X3" i="3"/>
  <c r="V3" i="3"/>
  <c r="Y3" i="3" s="1"/>
  <c r="R3" i="3"/>
  <c r="P3" i="3"/>
  <c r="L3" i="3"/>
  <c r="Y3" i="4" l="1"/>
  <c r="Y7" i="4"/>
  <c r="Y9" i="4"/>
  <c r="Y4" i="4"/>
  <c r="Y6" i="4"/>
  <c r="Y8" i="4"/>
  <c r="Y10" i="4"/>
  <c r="Y37" i="3"/>
  <c r="Y39" i="3"/>
  <c r="Y41" i="3"/>
  <c r="Y43" i="3"/>
  <c r="Y45" i="3"/>
  <c r="Y47" i="3"/>
  <c r="Y49" i="3"/>
  <c r="Y51" i="3"/>
  <c r="Y53" i="3"/>
  <c r="Y55" i="3"/>
  <c r="Y57" i="3"/>
  <c r="Y59" i="3"/>
  <c r="Y61" i="3"/>
  <c r="Y63" i="3"/>
  <c r="Y65" i="3"/>
  <c r="Y67" i="3"/>
  <c r="Y69" i="3"/>
  <c r="Y71" i="3"/>
  <c r="Y73" i="3"/>
  <c r="Y75" i="3"/>
  <c r="Y77" i="3"/>
  <c r="Y79" i="3"/>
  <c r="Y81" i="3"/>
  <c r="Y83" i="3"/>
  <c r="Y85" i="3"/>
  <c r="Y87" i="3"/>
  <c r="Y89" i="3"/>
  <c r="Y91" i="3"/>
  <c r="Y93" i="3"/>
  <c r="Y95" i="3"/>
  <c r="Y97" i="3"/>
  <c r="Y99" i="3"/>
  <c r="Y101" i="3"/>
  <c r="Y103" i="3"/>
  <c r="Y105" i="3"/>
  <c r="Y109" i="3"/>
  <c r="Y113" i="3"/>
  <c r="Y117" i="3"/>
  <c r="Y121" i="3"/>
  <c r="Y36" i="3"/>
  <c r="Y38" i="3"/>
  <c r="Y40" i="3"/>
  <c r="Y42" i="3"/>
  <c r="Y44" i="3"/>
  <c r="Y46" i="3"/>
  <c r="Y48" i="3"/>
  <c r="Y50" i="3"/>
  <c r="Y52" i="3"/>
  <c r="Y54" i="3"/>
  <c r="Y56" i="3"/>
  <c r="Y58" i="3"/>
  <c r="Y60" i="3"/>
  <c r="Y62" i="3"/>
  <c r="Y64" i="3"/>
  <c r="Y66" i="3"/>
  <c r="Y68" i="3"/>
  <c r="Y70" i="3"/>
  <c r="Y72" i="3"/>
  <c r="Y74" i="3"/>
  <c r="Y76" i="3"/>
  <c r="Y78" i="3"/>
  <c r="Y80" i="3"/>
  <c r="Y82" i="3"/>
  <c r="Y84" i="3"/>
  <c r="Y86" i="3"/>
  <c r="Y88" i="3"/>
  <c r="Y90" i="3"/>
  <c r="Y92" i="3"/>
  <c r="Y94" i="3"/>
  <c r="Y96" i="3"/>
  <c r="Y98" i="3"/>
  <c r="Y100" i="3"/>
  <c r="Y102" i="3"/>
  <c r="Y104" i="3"/>
  <c r="Y107" i="3"/>
  <c r="Y111" i="3"/>
  <c r="Y115" i="3"/>
  <c r="Y119" i="3"/>
  <c r="J33" i="2"/>
  <c r="J27" i="2"/>
  <c r="J12" i="2"/>
  <c r="Y5" i="4" l="1"/>
  <c r="J35" i="2"/>
  <c r="J43" i="2" s="1"/>
</calcChain>
</file>

<file path=xl/sharedStrings.xml><?xml version="1.0" encoding="utf-8"?>
<sst xmlns="http://schemas.openxmlformats.org/spreadsheetml/2006/main" count="466" uniqueCount="192">
  <si>
    <t>№ п/п</t>
  </si>
  <si>
    <t>Административный округ</t>
  </si>
  <si>
    <t>Район</t>
  </si>
  <si>
    <t>Адрес</t>
  </si>
  <si>
    <t>Управляющая организация</t>
  </si>
  <si>
    <t>Год постройки</t>
  </si>
  <si>
    <t>Серия рпоекта</t>
  </si>
  <si>
    <t>Кол-во этажей</t>
  </si>
  <si>
    <t>год последнего ремонта</t>
  </si>
  <si>
    <t>Кол-во подъездов</t>
  </si>
  <si>
    <t>Номера ремонтируемых подъездов</t>
  </si>
  <si>
    <t>СВАО</t>
  </si>
  <si>
    <t>Отрадное</t>
  </si>
  <si>
    <t>Бестужевых ул., д.14</t>
  </si>
  <si>
    <t>ГУП ДЕЗ</t>
  </si>
  <si>
    <t>П-68</t>
  </si>
  <si>
    <t>Бестужевых ул., д.17</t>
  </si>
  <si>
    <t>Бестужевых ул., д.25В</t>
  </si>
  <si>
    <t>КОПЭ</t>
  </si>
  <si>
    <t>Бестужевых ул., д.3</t>
  </si>
  <si>
    <t>Высоковольтный проезд., д.1, к.1</t>
  </si>
  <si>
    <t>И-155</t>
  </si>
  <si>
    <t>Высоковольтный проезд., д.1, к.2</t>
  </si>
  <si>
    <t>Высоковольтный проезд., д.1, к.3</t>
  </si>
  <si>
    <t>индив.</t>
  </si>
  <si>
    <t>1,2,3</t>
  </si>
  <si>
    <t>Высоковольтный проезд., д.1, к.4</t>
  </si>
  <si>
    <t>Высоковольтный проезд., д.1, к.5</t>
  </si>
  <si>
    <t>Высоковольтный проезд., д.1, к.6</t>
  </si>
  <si>
    <t>1,2,3,4</t>
  </si>
  <si>
    <t>Мусоргского ул., д.5, к.1</t>
  </si>
  <si>
    <t>Пестеля ул., д.6Б</t>
  </si>
  <si>
    <t>П-44</t>
  </si>
  <si>
    <t>Римского-Корсакова ул., д.12</t>
  </si>
  <si>
    <t>1,2,3,4,5,6</t>
  </si>
  <si>
    <t>Римского-Корсакова ул., д.2</t>
  </si>
  <si>
    <t>Римского-Корсакова ул., д.4</t>
  </si>
  <si>
    <t>Римского-Корсакова ул., д.6</t>
  </si>
  <si>
    <t>Римского-Корсакова ул., д.8</t>
  </si>
  <si>
    <t>1,2,3,4,5,6,7,8</t>
  </si>
  <si>
    <t>Северный бульвар., д.1</t>
  </si>
  <si>
    <t>Северный бульвар., д.7</t>
  </si>
  <si>
    <t>Северный бульвар., д.9</t>
  </si>
  <si>
    <t>Северный бульвар., д.14</t>
  </si>
  <si>
    <t>П-32</t>
  </si>
  <si>
    <t>Северный бульвар., д.21</t>
  </si>
  <si>
    <t>П-43</t>
  </si>
  <si>
    <t xml:space="preserve">Юрловский пр., д.13А </t>
  </si>
  <si>
    <t>П-3/16</t>
  </si>
  <si>
    <t xml:space="preserve">Юрловский пр., д.27А </t>
  </si>
  <si>
    <t>I-515</t>
  </si>
  <si>
    <t>КУШЕР</t>
  </si>
  <si>
    <t>ЦРВС СВАО</t>
  </si>
  <si>
    <t>ГУИС</t>
  </si>
  <si>
    <t>РСУ ЖПС</t>
  </si>
  <si>
    <t>УК ДЭЗ</t>
  </si>
  <si>
    <t>год ремонта</t>
  </si>
  <si>
    <t>повтор год ремонта</t>
  </si>
  <si>
    <t>адресный список домов, находящихся в управлении данной УО</t>
  </si>
  <si>
    <t>дом</t>
  </si>
  <si>
    <t>кор</t>
  </si>
  <si>
    <t>Эт.</t>
  </si>
  <si>
    <t>под-зды</t>
  </si>
  <si>
    <t>подрядная организация</t>
  </si>
  <si>
    <t>Общая без учета бал.лодж. S кв.м.</t>
  </si>
  <si>
    <t>Юрловский проезд</t>
  </si>
  <si>
    <t>гуис</t>
  </si>
  <si>
    <t>Отрадная ул.</t>
  </si>
  <si>
    <t>кушер</t>
  </si>
  <si>
    <t>Алтуфьевское шоссе</t>
  </si>
  <si>
    <t>Бестужевых ул.</t>
  </si>
  <si>
    <t>црвс</t>
  </si>
  <si>
    <t>рсу</t>
  </si>
  <si>
    <t>Мусоргского ул.</t>
  </si>
  <si>
    <t>ук</t>
  </si>
  <si>
    <t>25В</t>
  </si>
  <si>
    <t>Высоковольтный проезд</t>
  </si>
  <si>
    <t>Пестеля ул.</t>
  </si>
  <si>
    <t>6Б</t>
  </si>
  <si>
    <t>Римского-Корсакова ул.</t>
  </si>
  <si>
    <t>Северный бульвар</t>
  </si>
  <si>
    <t xml:space="preserve">Юрловский проезд </t>
  </si>
  <si>
    <t>13А</t>
  </si>
  <si>
    <t>27А</t>
  </si>
  <si>
    <t xml:space="preserve">ГУП ДЕЗ </t>
  </si>
  <si>
    <t>участок 1</t>
  </si>
  <si>
    <t>участок 2</t>
  </si>
  <si>
    <t>участок 3</t>
  </si>
  <si>
    <t>ЦРВС ВСАО 55 подъездов</t>
  </si>
  <si>
    <t>статус</t>
  </si>
  <si>
    <t>подрядчик</t>
  </si>
  <si>
    <t>то</t>
  </si>
  <si>
    <t>серия дома</t>
  </si>
  <si>
    <t>кол-во этажей</t>
  </si>
  <si>
    <t>кол-во под.</t>
  </si>
  <si>
    <t>год</t>
  </si>
  <si>
    <t>экономия на доме</t>
  </si>
  <si>
    <t>малярные работы</t>
  </si>
  <si>
    <t>окна в программе по замене  шт.</t>
  </si>
  <si>
    <t>Требуется двери (шт.)</t>
  </si>
  <si>
    <t>новые двери</t>
  </si>
  <si>
    <t>двери т.руб.</t>
  </si>
  <si>
    <t>требуется  смена светильников кол-во шт.</t>
  </si>
  <si>
    <t>светильники в т.руб.</t>
  </si>
  <si>
    <r>
      <t xml:space="preserve">плитка 1 эт. (требуется)       </t>
    </r>
    <r>
      <rPr>
        <b/>
        <sz val="10"/>
        <color indexed="8"/>
        <rFont val="Times New Roman"/>
        <family val="1"/>
        <charset val="204"/>
      </rPr>
      <t xml:space="preserve"> кв. м.</t>
    </r>
    <r>
      <rPr>
        <sz val="10"/>
        <color indexed="8"/>
        <rFont val="Times New Roman"/>
        <family val="1"/>
        <charset val="204"/>
      </rPr>
      <t xml:space="preserve"> </t>
    </r>
  </si>
  <si>
    <t>плитка в деньгах</t>
  </si>
  <si>
    <r>
      <t xml:space="preserve">почтовые ящики        </t>
    </r>
    <r>
      <rPr>
        <b/>
        <sz val="10"/>
        <color indexed="8"/>
        <rFont val="Times New Roman"/>
        <family val="1"/>
        <charset val="204"/>
      </rPr>
      <t xml:space="preserve">  ( под)</t>
    </r>
  </si>
  <si>
    <t>п/ящ в т.руб.</t>
  </si>
  <si>
    <r>
      <t>замена ковши м/п</t>
    </r>
    <r>
      <rPr>
        <b/>
        <sz val="10"/>
        <color indexed="8"/>
        <rFont val="Times New Roman"/>
        <family val="1"/>
        <charset val="204"/>
      </rPr>
      <t xml:space="preserve"> (шт). </t>
    </r>
  </si>
  <si>
    <t>Ковши в т. Руб.</t>
  </si>
  <si>
    <t>итого в деньгах</t>
  </si>
  <si>
    <t>Алтуфьевское ш.</t>
  </si>
  <si>
    <t>26Б</t>
  </si>
  <si>
    <t>ГУП ДЕЗ(мун)</t>
  </si>
  <si>
    <t>Кушер</t>
  </si>
  <si>
    <t>28А</t>
  </si>
  <si>
    <t>П-47</t>
  </si>
  <si>
    <t>30В</t>
  </si>
  <si>
    <t>1605-АМ</t>
  </si>
  <si>
    <t xml:space="preserve">Хачатуряна ул. </t>
  </si>
  <si>
    <t>П-46</t>
  </si>
  <si>
    <t xml:space="preserve">Бестужевых ул. </t>
  </si>
  <si>
    <t>4А</t>
  </si>
  <si>
    <t>1-515</t>
  </si>
  <si>
    <t>П-49Д</t>
  </si>
  <si>
    <t>12А</t>
  </si>
  <si>
    <t xml:space="preserve">Пестеля ул. </t>
  </si>
  <si>
    <t xml:space="preserve">Северный б-р </t>
  </si>
  <si>
    <t>5А</t>
  </si>
  <si>
    <t>7А</t>
  </si>
  <si>
    <t>8А</t>
  </si>
  <si>
    <t>8Б</t>
  </si>
  <si>
    <t xml:space="preserve">Каргопольская ул. </t>
  </si>
  <si>
    <t>П-30</t>
  </si>
  <si>
    <t>ГУП ДЕЗ (ЖСК)</t>
  </si>
  <si>
    <t>16к.2</t>
  </si>
  <si>
    <t>П-3/17</t>
  </si>
  <si>
    <t xml:space="preserve">Санникова ул. </t>
  </si>
  <si>
    <t>9к.2</t>
  </si>
  <si>
    <r>
      <t xml:space="preserve">плитка (требуется)       </t>
    </r>
    <r>
      <rPr>
        <b/>
        <sz val="10"/>
        <color indexed="8"/>
        <rFont val="Times New Roman"/>
        <family val="1"/>
        <charset val="204"/>
      </rPr>
      <t xml:space="preserve"> кв. м.</t>
    </r>
    <r>
      <rPr>
        <sz val="10"/>
        <color indexed="8"/>
        <rFont val="Times New Roman"/>
        <family val="1"/>
        <charset val="204"/>
      </rPr>
      <t xml:space="preserve"> </t>
    </r>
  </si>
  <si>
    <t xml:space="preserve">фото есть </t>
  </si>
  <si>
    <t>Окна</t>
  </si>
  <si>
    <t>пластик</t>
  </si>
  <si>
    <t>дерево</t>
  </si>
  <si>
    <t>алюм</t>
  </si>
  <si>
    <t>№ по п/п</t>
  </si>
  <si>
    <t>АДРЕС</t>
  </si>
  <si>
    <t>подъезды</t>
  </si>
  <si>
    <t>общая площадь жилых и нежилых помещений состовляет кв.м</t>
  </si>
  <si>
    <t>на собрании собственников помепщений в количестве человек</t>
  </si>
  <si>
    <t>владеющих кв.м всех жилых и нежилых помещений в доме кв.м</t>
  </si>
  <si>
    <t>которые составляют % голосов от  площадей помещений дома</t>
  </si>
  <si>
    <t>кв.м</t>
  </si>
  <si>
    <t>человек</t>
  </si>
  <si>
    <t>%</t>
  </si>
  <si>
    <t>Бестужевых ул. д.3</t>
  </si>
  <si>
    <t>Бестужевых ул. д.17</t>
  </si>
  <si>
    <t>Римского-Корсакова ул. д.2</t>
  </si>
  <si>
    <t>Римского-Корсакова ул. д.4</t>
  </si>
  <si>
    <t>Римского-Корсакова ул. д.6</t>
  </si>
  <si>
    <t>Римского-Корсакова ул. д.8</t>
  </si>
  <si>
    <t>Римского-Корсакова ул. д.12</t>
  </si>
  <si>
    <t>Бестужевых ул. д.25В</t>
  </si>
  <si>
    <t>Высоковольтный проезд д.1кор.1</t>
  </si>
  <si>
    <t>Высоковольтный проезд  д.1кор.2</t>
  </si>
  <si>
    <t>Высоковольтный проезд д.1кор.3</t>
  </si>
  <si>
    <t>Высоковольтный проезд д.1кор.4</t>
  </si>
  <si>
    <t>Высоковольтный проезд д.1кор.5</t>
  </si>
  <si>
    <t>Высоковольтный проезд д.1кор.6</t>
  </si>
  <si>
    <t>Мусоргского ул. д.5 кор.1</t>
  </si>
  <si>
    <t>Пестеля ул. д.6Б</t>
  </si>
  <si>
    <t>Северный бульвар  д.14</t>
  </si>
  <si>
    <t>Северный бульвар д.21</t>
  </si>
  <si>
    <t>Юрловский проезд  д.13А</t>
  </si>
  <si>
    <t>Юрловский проезд д.27А</t>
  </si>
  <si>
    <t>Северный бульвар д.1</t>
  </si>
  <si>
    <t>Северный бульвар д.7</t>
  </si>
  <si>
    <t>Северный бульвар д.9</t>
  </si>
  <si>
    <t>Бестужевых ул. д.14</t>
  </si>
  <si>
    <t>Отрадная ул.д.2</t>
  </si>
  <si>
    <t>Алтуфьевское шоссе д.10</t>
  </si>
  <si>
    <t>Алтуфьевское шоссе д.12</t>
  </si>
  <si>
    <t>Алтуфьевское шоссе д.18</t>
  </si>
  <si>
    <t>ДЕПУТАТ             ФИО                 (заполнить только зеленые строчки)</t>
  </si>
  <si>
    <t>Отрадная ул.д.7</t>
  </si>
  <si>
    <t>П-55</t>
  </si>
  <si>
    <t>I605-АМ</t>
  </si>
  <si>
    <t>1,2,3,4,5</t>
  </si>
  <si>
    <t>1,2,3,4,5,6,7,8,9,10,11</t>
  </si>
  <si>
    <t>Адресный перечень</t>
  </si>
  <si>
    <t xml:space="preserve">работ по реализации Программы 2015 года </t>
  </si>
  <si>
    <t xml:space="preserve">Приведение  подъездов в порядок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</si>
</sst>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20" fillId="0" borderId="0"/>
    <xf numFmtId="0" fontId="21" fillId="0" borderId="0"/>
  </cellStyleXfs>
  <cellXfs count="21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2" fillId="0" borderId="1" xfId="0" applyFont="1" applyFill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9" fillId="0" borderId="1" xfId="0" applyFont="1" applyFill="1" applyBorder="1" applyAlignment="1">
      <alignment horizontal="center"/>
    </xf>
    <xf numFmtId="0" fontId="2" fillId="0" borderId="0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9" fillId="0" borderId="1" xfId="0" applyFont="1" applyBorder="1" applyAlignment="1">
      <alignment horizontal="center"/>
    </xf>
    <xf numFmtId="0" fontId="2" fillId="3" borderId="1" xfId="0" applyFont="1" applyFill="1" applyBorder="1"/>
    <xf numFmtId="0" fontId="8" fillId="3" borderId="1" xfId="0" applyFont="1" applyFill="1" applyBorder="1"/>
    <xf numFmtId="0" fontId="11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/>
    <xf numFmtId="0" fontId="14" fillId="0" borderId="2" xfId="0" applyFont="1" applyFill="1" applyBorder="1" applyAlignment="1">
      <alignment horizontal="center"/>
    </xf>
    <xf numFmtId="0" fontId="13" fillId="8" borderId="1" xfId="0" applyFont="1" applyFill="1" applyBorder="1"/>
    <xf numFmtId="0" fontId="13" fillId="8" borderId="1" xfId="0" applyFont="1" applyFill="1" applyBorder="1" applyAlignment="1">
      <alignment horizontal="center"/>
    </xf>
    <xf numFmtId="0" fontId="14" fillId="8" borderId="4" xfId="0" applyFont="1" applyFill="1" applyBorder="1"/>
    <xf numFmtId="1" fontId="13" fillId="8" borderId="1" xfId="0" applyNumberFormat="1" applyFont="1" applyFill="1" applyBorder="1" applyAlignment="1">
      <alignment horizontal="center"/>
    </xf>
    <xf numFmtId="1" fontId="13" fillId="8" borderId="1" xfId="0" applyNumberFormat="1" applyFont="1" applyFill="1" applyBorder="1"/>
    <xf numFmtId="0" fontId="13" fillId="8" borderId="1" xfId="0" applyFont="1" applyFill="1" applyBorder="1" applyAlignment="1">
      <alignment horizontal="right"/>
    </xf>
    <xf numFmtId="3" fontId="13" fillId="8" borderId="1" xfId="0" applyNumberFormat="1" applyFont="1" applyFill="1" applyBorder="1"/>
    <xf numFmtId="0" fontId="1" fillId="0" borderId="0" xfId="0" applyFont="1"/>
    <xf numFmtId="0" fontId="15" fillId="0" borderId="2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4" xfId="0" applyFont="1" applyFill="1" applyBorder="1"/>
    <xf numFmtId="1" fontId="12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/>
    <xf numFmtId="1" fontId="12" fillId="7" borderId="1" xfId="0" applyNumberFormat="1" applyFont="1" applyFill="1" applyBorder="1"/>
    <xf numFmtId="1" fontId="13" fillId="7" borderId="1" xfId="0" applyNumberFormat="1" applyFont="1" applyFill="1" applyBorder="1"/>
    <xf numFmtId="0" fontId="13" fillId="7" borderId="1" xfId="0" applyFont="1" applyFill="1" applyBorder="1" applyAlignment="1">
      <alignment horizontal="right"/>
    </xf>
    <xf numFmtId="0" fontId="13" fillId="7" borderId="1" xfId="0" applyFont="1" applyFill="1" applyBorder="1"/>
    <xf numFmtId="3" fontId="13" fillId="3" borderId="1" xfId="0" applyNumberFormat="1" applyFont="1" applyFill="1" applyBorder="1"/>
    <xf numFmtId="0" fontId="14" fillId="8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2" fontId="12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7" fillId="0" borderId="1" xfId="0" applyFont="1" applyFill="1" applyBorder="1"/>
    <xf numFmtId="1" fontId="11" fillId="0" borderId="1" xfId="0" applyNumberFormat="1" applyFont="1" applyFill="1" applyBorder="1"/>
    <xf numFmtId="1" fontId="14" fillId="0" borderId="1" xfId="0" applyNumberFormat="1" applyFont="1" applyFill="1" applyBorder="1"/>
    <xf numFmtId="1" fontId="18" fillId="0" borderId="1" xfId="0" applyNumberFormat="1" applyFont="1" applyFill="1" applyBorder="1"/>
    <xf numFmtId="1" fontId="11" fillId="7" borderId="1" xfId="0" applyNumberFormat="1" applyFont="1" applyFill="1" applyBorder="1"/>
    <xf numFmtId="1" fontId="13" fillId="0" borderId="1" xfId="0" applyNumberFormat="1" applyFont="1" applyFill="1" applyBorder="1"/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0" fontId="0" fillId="7" borderId="1" xfId="0" applyFill="1" applyBorder="1"/>
    <xf numFmtId="0" fontId="0" fillId="3" borderId="1" xfId="0" applyFill="1" applyBorder="1"/>
    <xf numFmtId="0" fontId="12" fillId="7" borderId="1" xfId="0" applyFont="1" applyFill="1" applyBorder="1"/>
    <xf numFmtId="0" fontId="11" fillId="9" borderId="1" xfId="0" applyFont="1" applyFill="1" applyBorder="1" applyAlignment="1">
      <alignment horizontal="center"/>
    </xf>
    <xf numFmtId="0" fontId="11" fillId="9" borderId="1" xfId="0" applyFont="1" applyFill="1" applyBorder="1"/>
    <xf numFmtId="0" fontId="17" fillId="9" borderId="1" xfId="0" applyFont="1" applyFill="1" applyBorder="1"/>
    <xf numFmtId="1" fontId="11" fillId="9" borderId="1" xfId="0" applyNumberFormat="1" applyFont="1" applyFill="1" applyBorder="1"/>
    <xf numFmtId="1" fontId="14" fillId="9" borderId="1" xfId="0" applyNumberFormat="1" applyFont="1" applyFill="1" applyBorder="1"/>
    <xf numFmtId="0" fontId="0" fillId="9" borderId="1" xfId="0" applyFill="1" applyBorder="1"/>
    <xf numFmtId="1" fontId="13" fillId="9" borderId="1" xfId="0" applyNumberFormat="1" applyFont="1" applyFill="1" applyBorder="1"/>
    <xf numFmtId="164" fontId="11" fillId="9" borderId="1" xfId="0" applyNumberFormat="1" applyFont="1" applyFill="1" applyBorder="1"/>
    <xf numFmtId="0" fontId="13" fillId="9" borderId="1" xfId="0" applyFont="1" applyFill="1" applyBorder="1" applyAlignment="1">
      <alignment horizontal="right"/>
    </xf>
    <xf numFmtId="0" fontId="13" fillId="9" borderId="1" xfId="0" applyFont="1" applyFill="1" applyBorder="1"/>
    <xf numFmtId="0" fontId="12" fillId="9" borderId="1" xfId="0" applyFont="1" applyFill="1" applyBorder="1"/>
    <xf numFmtId="165" fontId="0" fillId="9" borderId="1" xfId="0" applyNumberFormat="1" applyFill="1" applyBorder="1"/>
    <xf numFmtId="164" fontId="11" fillId="7" borderId="1" xfId="0" applyNumberFormat="1" applyFont="1" applyFill="1" applyBorder="1"/>
    <xf numFmtId="165" fontId="0" fillId="3" borderId="1" xfId="0" applyNumberFormat="1" applyFill="1" applyBorder="1"/>
    <xf numFmtId="0" fontId="12" fillId="9" borderId="1" xfId="0" applyFont="1" applyFill="1" applyBorder="1" applyAlignment="1">
      <alignment horizontal="center"/>
    </xf>
    <xf numFmtId="1" fontId="12" fillId="9" borderId="1" xfId="0" applyNumberFormat="1" applyFont="1" applyFill="1" applyBorder="1"/>
    <xf numFmtId="2" fontId="0" fillId="9" borderId="1" xfId="0" applyNumberFormat="1" applyFill="1" applyBorder="1"/>
    <xf numFmtId="0" fontId="19" fillId="0" borderId="1" xfId="0" applyFont="1" applyFill="1" applyBorder="1"/>
    <xf numFmtId="164" fontId="11" fillId="0" borderId="1" xfId="0" applyNumberFormat="1" applyFont="1" applyFill="1" applyBorder="1"/>
    <xf numFmtId="2" fontId="0" fillId="3" borderId="1" xfId="0" applyNumberFormat="1" applyFill="1" applyBorder="1"/>
    <xf numFmtId="1" fontId="11" fillId="0" borderId="1" xfId="0" applyNumberFormat="1" applyFont="1" applyFill="1" applyBorder="1" applyAlignment="1">
      <alignment horizontal="center"/>
    </xf>
    <xf numFmtId="0" fontId="19" fillId="9" borderId="1" xfId="0" applyFont="1" applyFill="1" applyBorder="1"/>
    <xf numFmtId="0" fontId="0" fillId="9" borderId="5" xfId="0" applyFill="1" applyBorder="1"/>
    <xf numFmtId="0" fontId="0" fillId="0" borderId="5" xfId="0" applyBorder="1"/>
    <xf numFmtId="0" fontId="0" fillId="0" borderId="1" xfId="0" applyFill="1" applyBorder="1"/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/>
    <xf numFmtId="0" fontId="17" fillId="0" borderId="6" xfId="0" applyFont="1" applyFill="1" applyBorder="1"/>
    <xf numFmtId="1" fontId="11" fillId="0" borderId="6" xfId="0" applyNumberFormat="1" applyFont="1" applyFill="1" applyBorder="1"/>
    <xf numFmtId="1" fontId="11" fillId="7" borderId="6" xfId="0" applyNumberFormat="1" applyFont="1" applyFill="1" applyBorder="1"/>
    <xf numFmtId="0" fontId="0" fillId="0" borderId="6" xfId="0" applyBorder="1"/>
    <xf numFmtId="0" fontId="0" fillId="7" borderId="6" xfId="0" applyFill="1" applyBorder="1"/>
    <xf numFmtId="49" fontId="11" fillId="9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9" borderId="1" xfId="0" applyFill="1" applyBorder="1" applyAlignment="1">
      <alignment horizontal="center" vertical="center"/>
    </xf>
    <xf numFmtId="1" fontId="11" fillId="9" borderId="6" xfId="0" applyNumberFormat="1" applyFont="1" applyFill="1" applyBorder="1"/>
    <xf numFmtId="1" fontId="11" fillId="9" borderId="1" xfId="0" applyNumberFormat="1" applyFont="1" applyFill="1" applyBorder="1" applyAlignment="1">
      <alignment horizontal="center"/>
    </xf>
    <xf numFmtId="1" fontId="13" fillId="0" borderId="6" xfId="0" applyNumberFormat="1" applyFont="1" applyFill="1" applyBorder="1"/>
    <xf numFmtId="2" fontId="0" fillId="3" borderId="6" xfId="0" applyNumberFormat="1" applyFill="1" applyBorder="1"/>
    <xf numFmtId="1" fontId="13" fillId="9" borderId="6" xfId="0" applyNumberFormat="1" applyFont="1" applyFill="1" applyBorder="1"/>
    <xf numFmtId="2" fontId="0" fillId="9" borderId="6" xfId="0" applyNumberFormat="1" applyFill="1" applyBorder="1"/>
    <xf numFmtId="0" fontId="12" fillId="7" borderId="6" xfId="0" applyFont="1" applyFill="1" applyBorder="1"/>
    <xf numFmtId="0" fontId="0" fillId="0" borderId="7" xfId="0" applyBorder="1"/>
    <xf numFmtId="0" fontId="0" fillId="7" borderId="0" xfId="0" applyFill="1"/>
    <xf numFmtId="0" fontId="0" fillId="3" borderId="0" xfId="0" applyFill="1"/>
    <xf numFmtId="0" fontId="13" fillId="8" borderId="1" xfId="0" applyFont="1" applyFill="1" applyBorder="1" applyAlignment="1">
      <alignment horizontal="center" wrapText="1"/>
    </xf>
    <xf numFmtId="0" fontId="14" fillId="8" borderId="1" xfId="0" applyFont="1" applyFill="1" applyBorder="1"/>
    <xf numFmtId="0" fontId="12" fillId="10" borderId="1" xfId="0" applyFont="1" applyFill="1" applyBorder="1" applyAlignment="1">
      <alignment horizontal="center" vertical="center" wrapText="1"/>
    </xf>
    <xf numFmtId="1" fontId="13" fillId="10" borderId="1" xfId="0" applyNumberFormat="1" applyFont="1" applyFill="1" applyBorder="1"/>
    <xf numFmtId="1" fontId="12" fillId="10" borderId="1" xfId="0" applyNumberFormat="1" applyFont="1" applyFill="1" applyBorder="1"/>
    <xf numFmtId="0" fontId="0" fillId="10" borderId="0" xfId="0" applyFill="1"/>
    <xf numFmtId="0" fontId="12" fillId="10" borderId="1" xfId="0" applyFont="1" applyFill="1" applyBorder="1" applyAlignment="1">
      <alignment horizontal="center" vertical="center" wrapText="1" shrinkToFit="1"/>
    </xf>
    <xf numFmtId="0" fontId="13" fillId="10" borderId="1" xfId="0" applyFont="1" applyFill="1" applyBorder="1"/>
    <xf numFmtId="0" fontId="12" fillId="10" borderId="1" xfId="0" applyFont="1" applyFill="1" applyBorder="1"/>
    <xf numFmtId="0" fontId="13" fillId="10" borderId="1" xfId="0" applyFont="1" applyFill="1" applyBorder="1" applyAlignment="1">
      <alignment horizontal="center" vertical="center" wrapText="1"/>
    </xf>
    <xf numFmtId="0" fontId="2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/>
    <xf numFmtId="0" fontId="8" fillId="0" borderId="2" xfId="0" applyFont="1" applyBorder="1"/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 applyProtection="1">
      <alignment vertical="center" wrapText="1"/>
    </xf>
    <xf numFmtId="0" fontId="0" fillId="0" borderId="8" xfId="0" applyBorder="1"/>
    <xf numFmtId="1" fontId="10" fillId="2" borderId="1" xfId="3" applyNumberFormat="1" applyFont="1" applyFill="1" applyBorder="1" applyAlignment="1">
      <alignment horizontal="center" vertical="center"/>
    </xf>
    <xf numFmtId="4" fontId="10" fillId="2" borderId="1" xfId="3" applyNumberFormat="1" applyFont="1" applyFill="1" applyBorder="1" applyAlignment="1">
      <alignment vertical="center"/>
    </xf>
    <xf numFmtId="0" fontId="10" fillId="2" borderId="1" xfId="1" applyFont="1" applyFill="1" applyBorder="1" applyAlignment="1">
      <alignment vertical="center"/>
    </xf>
    <xf numFmtId="0" fontId="2" fillId="10" borderId="1" xfId="0" applyFont="1" applyFill="1" applyBorder="1"/>
    <xf numFmtId="0" fontId="2" fillId="1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8" fillId="0" borderId="3" xfId="0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_Смета Кузьминки Н_11_01_2007 испр 2_OTR_Smeta" xfId="2"/>
    <cellStyle name="Обычный_Шаблоны Пояснение к смете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F4" sqref="F4:H4"/>
    </sheetView>
  </sheetViews>
  <sheetFormatPr defaultRowHeight="15" x14ac:dyDescent="0.25"/>
  <cols>
    <col min="8" max="8" width="17.7109375" customWidth="1"/>
    <col min="16" max="16" width="12.7109375" customWidth="1"/>
  </cols>
  <sheetData>
    <row r="1" spans="1:16" x14ac:dyDescent="0.25">
      <c r="A1" s="209" t="s">
        <v>189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x14ac:dyDescent="0.25">
      <c r="A2" s="209" t="s">
        <v>190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x14ac:dyDescent="0.25">
      <c r="A3" s="210" t="s">
        <v>191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6" ht="63" x14ac:dyDescent="0.25">
      <c r="A4" s="1" t="s">
        <v>0</v>
      </c>
      <c r="B4" s="175" t="s">
        <v>1</v>
      </c>
      <c r="C4" s="175"/>
      <c r="D4" s="175" t="s">
        <v>2</v>
      </c>
      <c r="E4" s="175"/>
      <c r="F4" s="175" t="s">
        <v>3</v>
      </c>
      <c r="G4" s="175"/>
      <c r="H4" s="175"/>
      <c r="I4" s="175" t="s">
        <v>4</v>
      </c>
      <c r="J4" s="175"/>
      <c r="K4" s="1" t="s">
        <v>5</v>
      </c>
      <c r="L4" s="1" t="s">
        <v>6</v>
      </c>
      <c r="M4" s="1" t="s">
        <v>7</v>
      </c>
      <c r="N4" s="2" t="s">
        <v>8</v>
      </c>
      <c r="O4" s="1" t="s">
        <v>9</v>
      </c>
      <c r="P4" s="3" t="s">
        <v>10</v>
      </c>
    </row>
    <row r="5" spans="1:16" ht="15.75" x14ac:dyDescent="0.25">
      <c r="A5" s="4">
        <v>1</v>
      </c>
      <c r="B5" s="176" t="s">
        <v>11</v>
      </c>
      <c r="C5" s="177"/>
      <c r="D5" s="176" t="s">
        <v>12</v>
      </c>
      <c r="E5" s="177"/>
      <c r="F5" s="178" t="s">
        <v>13</v>
      </c>
      <c r="G5" s="179"/>
      <c r="H5" s="180"/>
      <c r="I5" s="181" t="s">
        <v>14</v>
      </c>
      <c r="J5" s="182"/>
      <c r="K5" s="5">
        <v>1979</v>
      </c>
      <c r="L5" s="6" t="s">
        <v>15</v>
      </c>
      <c r="M5" s="6">
        <v>16</v>
      </c>
      <c r="N5" s="4"/>
      <c r="O5" s="4">
        <v>1</v>
      </c>
      <c r="P5" s="7">
        <v>1</v>
      </c>
    </row>
    <row r="6" spans="1:16" ht="15.75" x14ac:dyDescent="0.25">
      <c r="A6" s="4">
        <v>2</v>
      </c>
      <c r="B6" s="176" t="s">
        <v>11</v>
      </c>
      <c r="C6" s="177"/>
      <c r="D6" s="176" t="s">
        <v>12</v>
      </c>
      <c r="E6" s="177"/>
      <c r="F6" s="178" t="s">
        <v>16</v>
      </c>
      <c r="G6" s="179"/>
      <c r="H6" s="180"/>
      <c r="I6" s="181" t="s">
        <v>14</v>
      </c>
      <c r="J6" s="182"/>
      <c r="K6" s="5">
        <v>1975</v>
      </c>
      <c r="L6" s="8" t="s">
        <v>15</v>
      </c>
      <c r="M6" s="8">
        <v>16</v>
      </c>
      <c r="N6" s="4"/>
      <c r="O6" s="4">
        <v>1</v>
      </c>
      <c r="P6" s="7">
        <v>1</v>
      </c>
    </row>
    <row r="7" spans="1:16" ht="15.75" x14ac:dyDescent="0.25">
      <c r="A7" s="4">
        <v>3</v>
      </c>
      <c r="B7" s="176" t="s">
        <v>11</v>
      </c>
      <c r="C7" s="177"/>
      <c r="D7" s="176" t="s">
        <v>12</v>
      </c>
      <c r="E7" s="177"/>
      <c r="F7" s="178" t="s">
        <v>17</v>
      </c>
      <c r="G7" s="179"/>
      <c r="H7" s="180"/>
      <c r="I7" s="181" t="s">
        <v>14</v>
      </c>
      <c r="J7" s="182"/>
      <c r="K7" s="5">
        <v>1995</v>
      </c>
      <c r="L7" s="6" t="s">
        <v>18</v>
      </c>
      <c r="M7" s="6">
        <v>18</v>
      </c>
      <c r="N7" s="4"/>
      <c r="O7" s="4">
        <v>2</v>
      </c>
      <c r="P7" s="7">
        <v>1.2</v>
      </c>
    </row>
    <row r="8" spans="1:16" ht="15.75" x14ac:dyDescent="0.25">
      <c r="A8" s="4">
        <v>4</v>
      </c>
      <c r="B8" s="176" t="s">
        <v>11</v>
      </c>
      <c r="C8" s="177"/>
      <c r="D8" s="176" t="s">
        <v>12</v>
      </c>
      <c r="E8" s="177"/>
      <c r="F8" s="178" t="s">
        <v>19</v>
      </c>
      <c r="G8" s="179"/>
      <c r="H8" s="180"/>
      <c r="I8" s="181" t="s">
        <v>14</v>
      </c>
      <c r="J8" s="182"/>
      <c r="K8" s="5">
        <v>1977</v>
      </c>
      <c r="L8" s="6" t="s">
        <v>15</v>
      </c>
      <c r="M8" s="6">
        <v>16</v>
      </c>
      <c r="N8" s="4"/>
      <c r="O8" s="4">
        <v>1</v>
      </c>
      <c r="P8" s="7">
        <v>1</v>
      </c>
    </row>
    <row r="9" spans="1:16" ht="15.75" x14ac:dyDescent="0.25">
      <c r="A9" s="4">
        <v>5</v>
      </c>
      <c r="B9" s="176" t="s">
        <v>11</v>
      </c>
      <c r="C9" s="177"/>
      <c r="D9" s="176" t="s">
        <v>12</v>
      </c>
      <c r="E9" s="177"/>
      <c r="F9" s="178" t="s">
        <v>20</v>
      </c>
      <c r="G9" s="179"/>
      <c r="H9" s="180"/>
      <c r="I9" s="181" t="s">
        <v>14</v>
      </c>
      <c r="J9" s="182"/>
      <c r="K9" s="8">
        <v>2010</v>
      </c>
      <c r="L9" s="8" t="s">
        <v>21</v>
      </c>
      <c r="M9" s="8">
        <v>25</v>
      </c>
      <c r="N9" s="4"/>
      <c r="O9" s="6">
        <v>1</v>
      </c>
      <c r="P9" s="7">
        <v>1</v>
      </c>
    </row>
    <row r="10" spans="1:16" ht="15.75" x14ac:dyDescent="0.25">
      <c r="A10" s="4">
        <v>6</v>
      </c>
      <c r="B10" s="176" t="s">
        <v>11</v>
      </c>
      <c r="C10" s="177"/>
      <c r="D10" s="176" t="s">
        <v>12</v>
      </c>
      <c r="E10" s="177"/>
      <c r="F10" s="178" t="s">
        <v>22</v>
      </c>
      <c r="G10" s="179"/>
      <c r="H10" s="180"/>
      <c r="I10" s="181" t="s">
        <v>14</v>
      </c>
      <c r="J10" s="182"/>
      <c r="K10" s="8">
        <v>2010</v>
      </c>
      <c r="L10" s="8" t="s">
        <v>21</v>
      </c>
      <c r="M10" s="8">
        <v>25</v>
      </c>
      <c r="N10" s="4"/>
      <c r="O10" s="6">
        <v>1</v>
      </c>
      <c r="P10" s="7">
        <v>1</v>
      </c>
    </row>
    <row r="11" spans="1:16" ht="15.75" x14ac:dyDescent="0.25">
      <c r="A11" s="4">
        <v>7</v>
      </c>
      <c r="B11" s="176" t="s">
        <v>11</v>
      </c>
      <c r="C11" s="177"/>
      <c r="D11" s="176" t="s">
        <v>12</v>
      </c>
      <c r="E11" s="177"/>
      <c r="F11" s="178" t="s">
        <v>23</v>
      </c>
      <c r="G11" s="179"/>
      <c r="H11" s="180"/>
      <c r="I11" s="181" t="s">
        <v>14</v>
      </c>
      <c r="J11" s="182"/>
      <c r="K11" s="9">
        <v>2009</v>
      </c>
      <c r="L11" s="10" t="s">
        <v>24</v>
      </c>
      <c r="M11" s="10">
        <v>22</v>
      </c>
      <c r="N11" s="4"/>
      <c r="O11" s="11">
        <v>3</v>
      </c>
      <c r="P11" s="7" t="s">
        <v>25</v>
      </c>
    </row>
    <row r="12" spans="1:16" ht="15.75" x14ac:dyDescent="0.25">
      <c r="A12" s="4">
        <v>8</v>
      </c>
      <c r="B12" s="176" t="s">
        <v>11</v>
      </c>
      <c r="C12" s="177"/>
      <c r="D12" s="176" t="s">
        <v>12</v>
      </c>
      <c r="E12" s="177"/>
      <c r="F12" s="178" t="s">
        <v>26</v>
      </c>
      <c r="G12" s="179"/>
      <c r="H12" s="180"/>
      <c r="I12" s="181" t="s">
        <v>14</v>
      </c>
      <c r="J12" s="182"/>
      <c r="K12" s="9">
        <v>2009</v>
      </c>
      <c r="L12" s="10" t="s">
        <v>24</v>
      </c>
      <c r="M12" s="10">
        <v>22</v>
      </c>
      <c r="N12" s="4"/>
      <c r="O12" s="11">
        <v>2</v>
      </c>
      <c r="P12" s="7">
        <v>1.2</v>
      </c>
    </row>
    <row r="13" spans="1:16" ht="15.75" x14ac:dyDescent="0.25">
      <c r="A13" s="4">
        <v>9</v>
      </c>
      <c r="B13" s="176" t="s">
        <v>11</v>
      </c>
      <c r="C13" s="177"/>
      <c r="D13" s="176" t="s">
        <v>12</v>
      </c>
      <c r="E13" s="177"/>
      <c r="F13" s="178" t="s">
        <v>27</v>
      </c>
      <c r="G13" s="179"/>
      <c r="H13" s="180"/>
      <c r="I13" s="181" t="s">
        <v>14</v>
      </c>
      <c r="J13" s="182"/>
      <c r="K13" s="9">
        <v>2009</v>
      </c>
      <c r="L13" s="10" t="s">
        <v>24</v>
      </c>
      <c r="M13" s="10">
        <v>22</v>
      </c>
      <c r="N13" s="4"/>
      <c r="O13" s="11">
        <v>2</v>
      </c>
      <c r="P13" s="7">
        <v>1.2</v>
      </c>
    </row>
    <row r="14" spans="1:16" ht="15.75" x14ac:dyDescent="0.25">
      <c r="A14" s="4">
        <v>10</v>
      </c>
      <c r="B14" s="176" t="s">
        <v>11</v>
      </c>
      <c r="C14" s="177"/>
      <c r="D14" s="176" t="s">
        <v>12</v>
      </c>
      <c r="E14" s="177"/>
      <c r="F14" s="178" t="s">
        <v>28</v>
      </c>
      <c r="G14" s="179"/>
      <c r="H14" s="180"/>
      <c r="I14" s="181" t="s">
        <v>14</v>
      </c>
      <c r="J14" s="182"/>
      <c r="K14" s="9">
        <v>2009</v>
      </c>
      <c r="L14" s="10" t="s">
        <v>24</v>
      </c>
      <c r="M14" s="10">
        <v>22</v>
      </c>
      <c r="N14" s="4"/>
      <c r="O14" s="11">
        <v>4</v>
      </c>
      <c r="P14" s="7" t="s">
        <v>29</v>
      </c>
    </row>
    <row r="15" spans="1:16" ht="15.75" x14ac:dyDescent="0.25">
      <c r="A15" s="4">
        <v>11</v>
      </c>
      <c r="B15" s="176" t="s">
        <v>11</v>
      </c>
      <c r="C15" s="177"/>
      <c r="D15" s="176" t="s">
        <v>12</v>
      </c>
      <c r="E15" s="177"/>
      <c r="F15" s="178" t="s">
        <v>30</v>
      </c>
      <c r="G15" s="179"/>
      <c r="H15" s="180"/>
      <c r="I15" s="181" t="s">
        <v>14</v>
      </c>
      <c r="J15" s="182"/>
      <c r="K15" s="5">
        <v>1995</v>
      </c>
      <c r="L15" s="6" t="s">
        <v>18</v>
      </c>
      <c r="M15" s="6">
        <v>22</v>
      </c>
      <c r="N15" s="4"/>
      <c r="O15" s="4">
        <v>2</v>
      </c>
      <c r="P15" s="7">
        <v>1.2</v>
      </c>
    </row>
    <row r="16" spans="1:16" ht="15.75" x14ac:dyDescent="0.25">
      <c r="A16" s="4">
        <v>12</v>
      </c>
      <c r="B16" s="176" t="s">
        <v>11</v>
      </c>
      <c r="C16" s="177"/>
      <c r="D16" s="176" t="s">
        <v>12</v>
      </c>
      <c r="E16" s="177"/>
      <c r="F16" s="178" t="s">
        <v>31</v>
      </c>
      <c r="G16" s="179"/>
      <c r="H16" s="180"/>
      <c r="I16" s="181" t="s">
        <v>14</v>
      </c>
      <c r="J16" s="182"/>
      <c r="K16" s="5">
        <v>1994</v>
      </c>
      <c r="L16" s="6" t="s">
        <v>32</v>
      </c>
      <c r="M16" s="6">
        <v>17</v>
      </c>
      <c r="N16" s="4"/>
      <c r="O16" s="12">
        <v>3</v>
      </c>
      <c r="P16" s="7" t="s">
        <v>25</v>
      </c>
    </row>
    <row r="17" spans="1:16" ht="15.75" x14ac:dyDescent="0.25">
      <c r="A17" s="4">
        <v>13</v>
      </c>
      <c r="B17" s="176" t="s">
        <v>11</v>
      </c>
      <c r="C17" s="177"/>
      <c r="D17" s="176" t="s">
        <v>12</v>
      </c>
      <c r="E17" s="177"/>
      <c r="F17" s="178" t="s">
        <v>33</v>
      </c>
      <c r="G17" s="179"/>
      <c r="H17" s="180"/>
      <c r="I17" s="181" t="s">
        <v>14</v>
      </c>
      <c r="J17" s="182"/>
      <c r="K17" s="5">
        <v>1986</v>
      </c>
      <c r="L17" s="6" t="s">
        <v>24</v>
      </c>
      <c r="M17" s="6">
        <v>12</v>
      </c>
      <c r="N17" s="4"/>
      <c r="O17" s="4">
        <v>6</v>
      </c>
      <c r="P17" s="7" t="s">
        <v>34</v>
      </c>
    </row>
    <row r="18" spans="1:16" ht="15.75" x14ac:dyDescent="0.25">
      <c r="A18" s="4">
        <v>14</v>
      </c>
      <c r="B18" s="176" t="s">
        <v>11</v>
      </c>
      <c r="C18" s="177"/>
      <c r="D18" s="176" t="s">
        <v>12</v>
      </c>
      <c r="E18" s="177"/>
      <c r="F18" s="178" t="s">
        <v>35</v>
      </c>
      <c r="G18" s="179"/>
      <c r="H18" s="180"/>
      <c r="I18" s="181" t="s">
        <v>14</v>
      </c>
      <c r="J18" s="182"/>
      <c r="K18" s="5">
        <v>1995</v>
      </c>
      <c r="L18" s="6" t="s">
        <v>18</v>
      </c>
      <c r="M18" s="6">
        <v>22</v>
      </c>
      <c r="N18" s="4"/>
      <c r="O18" s="12">
        <v>2</v>
      </c>
      <c r="P18" s="7">
        <v>1.2</v>
      </c>
    </row>
    <row r="19" spans="1:16" ht="15.75" x14ac:dyDescent="0.25">
      <c r="A19" s="4">
        <v>15</v>
      </c>
      <c r="B19" s="176" t="s">
        <v>11</v>
      </c>
      <c r="C19" s="177"/>
      <c r="D19" s="176" t="s">
        <v>12</v>
      </c>
      <c r="E19" s="177"/>
      <c r="F19" s="178" t="s">
        <v>36</v>
      </c>
      <c r="G19" s="179"/>
      <c r="H19" s="180"/>
      <c r="I19" s="181" t="s">
        <v>14</v>
      </c>
      <c r="J19" s="182"/>
      <c r="K19" s="13">
        <v>1989</v>
      </c>
      <c r="L19" s="14" t="s">
        <v>24</v>
      </c>
      <c r="M19" s="14">
        <v>12</v>
      </c>
      <c r="N19" s="4"/>
      <c r="O19" s="15">
        <v>3</v>
      </c>
      <c r="P19" s="7" t="s">
        <v>25</v>
      </c>
    </row>
    <row r="20" spans="1:16" ht="15.75" x14ac:dyDescent="0.25">
      <c r="A20" s="4">
        <v>16</v>
      </c>
      <c r="B20" s="176" t="s">
        <v>11</v>
      </c>
      <c r="C20" s="177"/>
      <c r="D20" s="176" t="s">
        <v>12</v>
      </c>
      <c r="E20" s="177"/>
      <c r="F20" s="178" t="s">
        <v>37</v>
      </c>
      <c r="G20" s="179"/>
      <c r="H20" s="180"/>
      <c r="I20" s="181" t="s">
        <v>14</v>
      </c>
      <c r="J20" s="182"/>
      <c r="K20" s="13">
        <v>1988</v>
      </c>
      <c r="L20" s="6" t="s">
        <v>24</v>
      </c>
      <c r="M20" s="14">
        <v>13</v>
      </c>
      <c r="N20" s="4"/>
      <c r="O20" s="15">
        <v>2</v>
      </c>
      <c r="P20" s="7">
        <v>1.2</v>
      </c>
    </row>
    <row r="21" spans="1:16" ht="15.75" x14ac:dyDescent="0.25">
      <c r="A21" s="4">
        <v>17</v>
      </c>
      <c r="B21" s="176" t="s">
        <v>11</v>
      </c>
      <c r="C21" s="177"/>
      <c r="D21" s="176" t="s">
        <v>12</v>
      </c>
      <c r="E21" s="177"/>
      <c r="F21" s="178" t="s">
        <v>38</v>
      </c>
      <c r="G21" s="179"/>
      <c r="H21" s="180"/>
      <c r="I21" s="181" t="s">
        <v>14</v>
      </c>
      <c r="J21" s="182"/>
      <c r="K21" s="5">
        <v>1991</v>
      </c>
      <c r="L21" s="6" t="s">
        <v>24</v>
      </c>
      <c r="M21" s="6">
        <v>12</v>
      </c>
      <c r="N21" s="4"/>
      <c r="O21" s="12">
        <v>8</v>
      </c>
      <c r="P21" s="7" t="s">
        <v>39</v>
      </c>
    </row>
    <row r="22" spans="1:16" ht="15.75" x14ac:dyDescent="0.25">
      <c r="A22" s="4">
        <v>18</v>
      </c>
      <c r="B22" s="176" t="s">
        <v>11</v>
      </c>
      <c r="C22" s="177"/>
      <c r="D22" s="176" t="s">
        <v>12</v>
      </c>
      <c r="E22" s="177"/>
      <c r="F22" s="178" t="s">
        <v>40</v>
      </c>
      <c r="G22" s="179"/>
      <c r="H22" s="180"/>
      <c r="I22" s="181" t="s">
        <v>14</v>
      </c>
      <c r="J22" s="182"/>
      <c r="K22" s="16">
        <v>1977</v>
      </c>
      <c r="L22" s="17" t="s">
        <v>15</v>
      </c>
      <c r="M22" s="17">
        <v>16</v>
      </c>
      <c r="N22" s="4"/>
      <c r="O22" s="15">
        <v>1</v>
      </c>
      <c r="P22" s="7">
        <v>1</v>
      </c>
    </row>
    <row r="23" spans="1:16" ht="15.75" x14ac:dyDescent="0.25">
      <c r="A23" s="4">
        <v>19</v>
      </c>
      <c r="B23" s="176" t="s">
        <v>11</v>
      </c>
      <c r="C23" s="177"/>
      <c r="D23" s="176" t="s">
        <v>12</v>
      </c>
      <c r="E23" s="177"/>
      <c r="F23" s="178" t="s">
        <v>41</v>
      </c>
      <c r="G23" s="179"/>
      <c r="H23" s="180"/>
      <c r="I23" s="181" t="s">
        <v>14</v>
      </c>
      <c r="J23" s="182"/>
      <c r="K23" s="5">
        <v>1977</v>
      </c>
      <c r="L23" s="14" t="s">
        <v>15</v>
      </c>
      <c r="M23" s="6">
        <v>16</v>
      </c>
      <c r="N23" s="4"/>
      <c r="O23" s="12">
        <v>1</v>
      </c>
      <c r="P23" s="7">
        <v>1</v>
      </c>
    </row>
    <row r="24" spans="1:16" ht="15.75" x14ac:dyDescent="0.25">
      <c r="A24" s="4">
        <v>20</v>
      </c>
      <c r="B24" s="176" t="s">
        <v>11</v>
      </c>
      <c r="C24" s="177"/>
      <c r="D24" s="176" t="s">
        <v>12</v>
      </c>
      <c r="E24" s="177"/>
      <c r="F24" s="178" t="s">
        <v>42</v>
      </c>
      <c r="G24" s="179"/>
      <c r="H24" s="180"/>
      <c r="I24" s="181" t="s">
        <v>14</v>
      </c>
      <c r="J24" s="182"/>
      <c r="K24" s="5">
        <v>1977</v>
      </c>
      <c r="L24" s="14" t="s">
        <v>15</v>
      </c>
      <c r="M24" s="6">
        <v>16</v>
      </c>
      <c r="N24" s="4"/>
      <c r="O24" s="12">
        <v>1</v>
      </c>
      <c r="P24" s="7">
        <v>1</v>
      </c>
    </row>
    <row r="25" spans="1:16" ht="15.75" x14ac:dyDescent="0.25">
      <c r="A25" s="4">
        <v>21</v>
      </c>
      <c r="B25" s="176" t="s">
        <v>11</v>
      </c>
      <c r="C25" s="177"/>
      <c r="D25" s="176" t="s">
        <v>12</v>
      </c>
      <c r="E25" s="177"/>
      <c r="F25" s="178" t="s">
        <v>43</v>
      </c>
      <c r="G25" s="179"/>
      <c r="H25" s="180"/>
      <c r="I25" s="181" t="s">
        <v>14</v>
      </c>
      <c r="J25" s="182"/>
      <c r="K25" s="13">
        <v>1975</v>
      </c>
      <c r="L25" s="14" t="s">
        <v>44</v>
      </c>
      <c r="M25" s="14">
        <v>16</v>
      </c>
      <c r="N25" s="4"/>
      <c r="O25" s="15">
        <v>2</v>
      </c>
      <c r="P25" s="7">
        <v>1.2</v>
      </c>
    </row>
    <row r="26" spans="1:16" ht="15.75" x14ac:dyDescent="0.25">
      <c r="A26" s="4">
        <v>22</v>
      </c>
      <c r="B26" s="176" t="s">
        <v>11</v>
      </c>
      <c r="C26" s="177"/>
      <c r="D26" s="176" t="s">
        <v>12</v>
      </c>
      <c r="E26" s="177"/>
      <c r="F26" s="178" t="s">
        <v>45</v>
      </c>
      <c r="G26" s="179"/>
      <c r="H26" s="180"/>
      <c r="I26" s="181" t="s">
        <v>14</v>
      </c>
      <c r="J26" s="182"/>
      <c r="K26" s="5">
        <v>1980</v>
      </c>
      <c r="L26" s="6" t="s">
        <v>46</v>
      </c>
      <c r="M26" s="6">
        <v>16</v>
      </c>
      <c r="N26" s="4"/>
      <c r="O26" s="12">
        <v>1</v>
      </c>
      <c r="P26" s="7">
        <v>1</v>
      </c>
    </row>
    <row r="27" spans="1:16" ht="15.75" x14ac:dyDescent="0.25">
      <c r="A27" s="4">
        <v>23</v>
      </c>
      <c r="B27" s="176" t="s">
        <v>11</v>
      </c>
      <c r="C27" s="177"/>
      <c r="D27" s="176" t="s">
        <v>12</v>
      </c>
      <c r="E27" s="177"/>
      <c r="F27" s="178" t="s">
        <v>47</v>
      </c>
      <c r="G27" s="179"/>
      <c r="H27" s="180"/>
      <c r="I27" s="181" t="s">
        <v>14</v>
      </c>
      <c r="J27" s="182"/>
      <c r="K27" s="13">
        <v>1975</v>
      </c>
      <c r="L27" s="14" t="s">
        <v>48</v>
      </c>
      <c r="M27" s="14">
        <v>16</v>
      </c>
      <c r="N27" s="4"/>
      <c r="O27" s="4">
        <v>4</v>
      </c>
      <c r="P27" s="7" t="s">
        <v>29</v>
      </c>
    </row>
    <row r="28" spans="1:16" ht="15.75" x14ac:dyDescent="0.25">
      <c r="A28" s="4">
        <v>24</v>
      </c>
      <c r="B28" s="176" t="s">
        <v>11</v>
      </c>
      <c r="C28" s="177"/>
      <c r="D28" s="176" t="s">
        <v>12</v>
      </c>
      <c r="E28" s="177"/>
      <c r="F28" s="178" t="s">
        <v>49</v>
      </c>
      <c r="G28" s="179"/>
      <c r="H28" s="180"/>
      <c r="I28" s="181" t="s">
        <v>14</v>
      </c>
      <c r="J28" s="182"/>
      <c r="K28" s="13">
        <v>1974</v>
      </c>
      <c r="L28" s="18" t="s">
        <v>50</v>
      </c>
      <c r="M28" s="14">
        <v>9</v>
      </c>
      <c r="N28" s="4"/>
      <c r="O28" s="4">
        <v>1</v>
      </c>
      <c r="P28" s="7">
        <v>1</v>
      </c>
    </row>
    <row r="29" spans="1:16" ht="15.75" x14ac:dyDescent="0.25">
      <c r="A29" s="4">
        <v>25</v>
      </c>
      <c r="B29" s="176" t="s">
        <v>11</v>
      </c>
      <c r="C29" s="177"/>
      <c r="D29" s="176" t="s">
        <v>12</v>
      </c>
      <c r="E29" s="177"/>
      <c r="F29" s="193" t="s">
        <v>179</v>
      </c>
      <c r="G29" s="194"/>
      <c r="H29" s="195"/>
      <c r="I29" s="181" t="s">
        <v>14</v>
      </c>
      <c r="J29" s="182"/>
      <c r="K29" s="13">
        <v>1995</v>
      </c>
      <c r="L29" s="36" t="s">
        <v>185</v>
      </c>
      <c r="M29" s="21">
        <v>14</v>
      </c>
      <c r="N29" s="4"/>
      <c r="O29" s="23">
        <v>5</v>
      </c>
      <c r="P29" s="7" t="s">
        <v>187</v>
      </c>
    </row>
    <row r="30" spans="1:16" ht="15.75" x14ac:dyDescent="0.25">
      <c r="A30" s="4">
        <v>26</v>
      </c>
      <c r="B30" s="176" t="s">
        <v>11</v>
      </c>
      <c r="C30" s="177"/>
      <c r="D30" s="176" t="s">
        <v>12</v>
      </c>
      <c r="E30" s="177"/>
      <c r="F30" s="193" t="s">
        <v>180</v>
      </c>
      <c r="G30" s="194"/>
      <c r="H30" s="195"/>
      <c r="I30" s="181" t="s">
        <v>14</v>
      </c>
      <c r="J30" s="182"/>
      <c r="K30" s="13">
        <v>1978</v>
      </c>
      <c r="L30" s="28" t="s">
        <v>133</v>
      </c>
      <c r="M30" s="21">
        <v>12</v>
      </c>
      <c r="N30" s="4"/>
      <c r="O30" s="23">
        <v>3</v>
      </c>
      <c r="P30" s="7" t="s">
        <v>25</v>
      </c>
    </row>
    <row r="31" spans="1:16" ht="15.75" x14ac:dyDescent="0.25">
      <c r="A31" s="4">
        <v>27</v>
      </c>
      <c r="B31" s="176" t="s">
        <v>11</v>
      </c>
      <c r="C31" s="177"/>
      <c r="D31" s="176" t="s">
        <v>12</v>
      </c>
      <c r="E31" s="177"/>
      <c r="F31" s="193" t="s">
        <v>181</v>
      </c>
      <c r="G31" s="194"/>
      <c r="H31" s="195"/>
      <c r="I31" s="181" t="s">
        <v>14</v>
      </c>
      <c r="J31" s="182"/>
      <c r="K31" s="13">
        <v>1978</v>
      </c>
      <c r="L31" s="28" t="s">
        <v>133</v>
      </c>
      <c r="M31" s="21">
        <v>12</v>
      </c>
      <c r="N31" s="4"/>
      <c r="O31" s="23">
        <v>8</v>
      </c>
      <c r="P31" s="7" t="s">
        <v>39</v>
      </c>
    </row>
    <row r="32" spans="1:16" s="205" customFormat="1" ht="30" x14ac:dyDescent="0.25">
      <c r="A32" s="4">
        <v>28</v>
      </c>
      <c r="B32" s="200" t="s">
        <v>11</v>
      </c>
      <c r="C32" s="201"/>
      <c r="D32" s="200" t="s">
        <v>12</v>
      </c>
      <c r="E32" s="201"/>
      <c r="F32" s="206" t="s">
        <v>182</v>
      </c>
      <c r="G32" s="207"/>
      <c r="H32" s="208"/>
      <c r="I32" s="202" t="s">
        <v>14</v>
      </c>
      <c r="J32" s="203"/>
      <c r="K32" s="13">
        <v>1975</v>
      </c>
      <c r="L32" s="204" t="s">
        <v>186</v>
      </c>
      <c r="M32" s="41">
        <v>12</v>
      </c>
      <c r="N32" s="4"/>
      <c r="O32" s="38">
        <v>11</v>
      </c>
      <c r="P32" s="164" t="s">
        <v>188</v>
      </c>
    </row>
    <row r="33" spans="1:16" ht="15.75" x14ac:dyDescent="0.25">
      <c r="A33" s="4">
        <v>29</v>
      </c>
      <c r="B33" s="176" t="s">
        <v>11</v>
      </c>
      <c r="C33" s="177"/>
      <c r="D33" s="176" t="s">
        <v>12</v>
      </c>
      <c r="E33" s="177"/>
      <c r="F33" s="193" t="s">
        <v>184</v>
      </c>
      <c r="G33" s="194"/>
      <c r="H33" s="195"/>
      <c r="I33" s="181" t="s">
        <v>14</v>
      </c>
      <c r="J33" s="182"/>
      <c r="K33" s="13">
        <v>1984</v>
      </c>
      <c r="L33" s="28" t="s">
        <v>133</v>
      </c>
      <c r="M33" s="21">
        <v>12</v>
      </c>
      <c r="N33" s="4"/>
      <c r="O33" s="23">
        <v>4</v>
      </c>
      <c r="P33" s="7" t="s">
        <v>29</v>
      </c>
    </row>
    <row r="34" spans="1:16" x14ac:dyDescent="0.25">
      <c r="A34" s="19"/>
      <c r="B34" s="19"/>
      <c r="C34" s="19"/>
      <c r="D34" s="19"/>
      <c r="E34" s="19"/>
      <c r="F34" s="197"/>
      <c r="G34" s="198"/>
      <c r="H34" s="199"/>
      <c r="I34" s="19"/>
      <c r="J34" s="19"/>
      <c r="K34" s="19"/>
      <c r="L34" s="19"/>
      <c r="M34" s="19"/>
      <c r="N34" s="19"/>
      <c r="O34" s="20">
        <v>86</v>
      </c>
      <c r="P34" s="19"/>
    </row>
    <row r="35" spans="1:16" x14ac:dyDescent="0.25">
      <c r="F35" s="196"/>
      <c r="G35" s="196"/>
      <c r="H35" s="196"/>
    </row>
  </sheetData>
  <mergeCells count="123">
    <mergeCell ref="A1:P1"/>
    <mergeCell ref="A2:P2"/>
    <mergeCell ref="A3:P3"/>
    <mergeCell ref="F32:H32"/>
    <mergeCell ref="B32:C32"/>
    <mergeCell ref="D32:E32"/>
    <mergeCell ref="I32:J32"/>
    <mergeCell ref="B33:C33"/>
    <mergeCell ref="D33:E33"/>
    <mergeCell ref="F33:H33"/>
    <mergeCell ref="I33:J33"/>
    <mergeCell ref="I29:J29"/>
    <mergeCell ref="I30:J30"/>
    <mergeCell ref="I31:J31"/>
    <mergeCell ref="F29:H29"/>
    <mergeCell ref="F30:H30"/>
    <mergeCell ref="F31:H31"/>
    <mergeCell ref="B29:C29"/>
    <mergeCell ref="D29:E29"/>
    <mergeCell ref="B30:C30"/>
    <mergeCell ref="D30:E30"/>
    <mergeCell ref="B31:C31"/>
    <mergeCell ref="D31:E31"/>
    <mergeCell ref="B28:C28"/>
    <mergeCell ref="D28:E28"/>
    <mergeCell ref="F28:H28"/>
    <mergeCell ref="I28:J28"/>
    <mergeCell ref="B26:C26"/>
    <mergeCell ref="D26:E26"/>
    <mergeCell ref="F26:H26"/>
    <mergeCell ref="I26:J26"/>
    <mergeCell ref="B27:C27"/>
    <mergeCell ref="D27:E27"/>
    <mergeCell ref="F27:H27"/>
    <mergeCell ref="I27:J27"/>
    <mergeCell ref="B24:C24"/>
    <mergeCell ref="D24:E24"/>
    <mergeCell ref="F24:H24"/>
    <mergeCell ref="I24:J24"/>
    <mergeCell ref="B25:C25"/>
    <mergeCell ref="D25:E25"/>
    <mergeCell ref="F25:H25"/>
    <mergeCell ref="I25:J25"/>
    <mergeCell ref="B22:C22"/>
    <mergeCell ref="D22:E22"/>
    <mergeCell ref="F22:H22"/>
    <mergeCell ref="I22:J22"/>
    <mergeCell ref="B23:C23"/>
    <mergeCell ref="D23:E23"/>
    <mergeCell ref="F23:H23"/>
    <mergeCell ref="I23:J23"/>
    <mergeCell ref="B20:C20"/>
    <mergeCell ref="D20:E20"/>
    <mergeCell ref="F20:H20"/>
    <mergeCell ref="I20:J20"/>
    <mergeCell ref="B21:C21"/>
    <mergeCell ref="D21:E21"/>
    <mergeCell ref="F21:H21"/>
    <mergeCell ref="I21:J21"/>
    <mergeCell ref="B18:C18"/>
    <mergeCell ref="D18:E18"/>
    <mergeCell ref="F18:H18"/>
    <mergeCell ref="I18:J18"/>
    <mergeCell ref="B19:C19"/>
    <mergeCell ref="D19:E19"/>
    <mergeCell ref="F19:H19"/>
    <mergeCell ref="I19:J19"/>
    <mergeCell ref="B16:C16"/>
    <mergeCell ref="D16:E16"/>
    <mergeCell ref="F16:H16"/>
    <mergeCell ref="I16:J16"/>
    <mergeCell ref="B17:C17"/>
    <mergeCell ref="D17:E17"/>
    <mergeCell ref="F17:H17"/>
    <mergeCell ref="I17:J17"/>
    <mergeCell ref="B14:C14"/>
    <mergeCell ref="D14:E14"/>
    <mergeCell ref="F14:H14"/>
    <mergeCell ref="I14:J14"/>
    <mergeCell ref="B15:C15"/>
    <mergeCell ref="D15:E15"/>
    <mergeCell ref="F15:H15"/>
    <mergeCell ref="I15:J15"/>
    <mergeCell ref="B12:C12"/>
    <mergeCell ref="D12:E12"/>
    <mergeCell ref="F12:H12"/>
    <mergeCell ref="I12:J12"/>
    <mergeCell ref="B13:C13"/>
    <mergeCell ref="D13:E13"/>
    <mergeCell ref="F13:H13"/>
    <mergeCell ref="I13:J13"/>
    <mergeCell ref="B10:C10"/>
    <mergeCell ref="D10:E10"/>
    <mergeCell ref="F10:H10"/>
    <mergeCell ref="I10:J10"/>
    <mergeCell ref="B11:C11"/>
    <mergeCell ref="D11:E11"/>
    <mergeCell ref="F11:H11"/>
    <mergeCell ref="I11:J11"/>
    <mergeCell ref="B8:C8"/>
    <mergeCell ref="D8:E8"/>
    <mergeCell ref="F8:H8"/>
    <mergeCell ref="I8:J8"/>
    <mergeCell ref="B9:C9"/>
    <mergeCell ref="D9:E9"/>
    <mergeCell ref="F9:H9"/>
    <mergeCell ref="I9:J9"/>
    <mergeCell ref="B6:C6"/>
    <mergeCell ref="D6:E6"/>
    <mergeCell ref="F6:H6"/>
    <mergeCell ref="I6:J6"/>
    <mergeCell ref="B7:C7"/>
    <mergeCell ref="D7:E7"/>
    <mergeCell ref="F7:H7"/>
    <mergeCell ref="I7:J7"/>
    <mergeCell ref="B4:C4"/>
    <mergeCell ref="D4:E4"/>
    <mergeCell ref="F4:H4"/>
    <mergeCell ref="I4:J4"/>
    <mergeCell ref="B5:C5"/>
    <mergeCell ref="D5:E5"/>
    <mergeCell ref="F5:H5"/>
    <mergeCell ref="I5:J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workbookViewId="0">
      <selection activeCell="N13" sqref="N13"/>
    </sheetView>
  </sheetViews>
  <sheetFormatPr defaultRowHeight="15.75" x14ac:dyDescent="0.25"/>
  <cols>
    <col min="1" max="1" width="4.28515625" style="46" customWidth="1"/>
    <col min="2" max="2" width="7.5703125" style="46" customWidth="1"/>
    <col min="3" max="3" width="8.28515625" style="46" hidden="1" customWidth="1"/>
    <col min="4" max="4" width="26.28515625" style="46" customWidth="1"/>
    <col min="5" max="5" width="5.42578125" style="27" customWidth="1"/>
    <col min="6" max="6" width="4.42578125" style="46" customWidth="1"/>
    <col min="7" max="8" width="5.7109375" style="46" customWidth="1"/>
    <col min="9" max="9" width="8" style="46" customWidth="1"/>
    <col min="10" max="10" width="10" style="46" customWidth="1"/>
    <col min="11" max="11" width="0" style="48" hidden="1" customWidth="1"/>
    <col min="12" max="12" width="9.140625" style="48"/>
    <col min="13" max="19" width="19.7109375" style="48" customWidth="1"/>
    <col min="20" max="22" width="9.140625" style="48"/>
    <col min="23" max="16384" width="9.140625" style="46"/>
  </cols>
  <sheetData>
    <row r="1" spans="1:14" ht="94.5" x14ac:dyDescent="0.25">
      <c r="A1" s="44" t="s">
        <v>0</v>
      </c>
      <c r="B1" s="44" t="s">
        <v>56</v>
      </c>
      <c r="C1" s="45" t="s">
        <v>57</v>
      </c>
      <c r="D1" s="44" t="s">
        <v>58</v>
      </c>
      <c r="E1" s="45" t="s">
        <v>59</v>
      </c>
      <c r="F1" s="44" t="s">
        <v>60</v>
      </c>
      <c r="G1" s="44" t="s">
        <v>61</v>
      </c>
      <c r="H1" s="44" t="s">
        <v>62</v>
      </c>
      <c r="I1" s="45" t="s">
        <v>63</v>
      </c>
      <c r="J1" s="33" t="s">
        <v>64</v>
      </c>
      <c r="K1" s="160" t="s">
        <v>140</v>
      </c>
      <c r="L1" s="46" t="s">
        <v>141</v>
      </c>
      <c r="M1" s="172" t="s">
        <v>183</v>
      </c>
    </row>
    <row r="2" spans="1:14" x14ac:dyDescent="0.25">
      <c r="A2" s="183" t="s">
        <v>84</v>
      </c>
      <c r="B2" s="183"/>
      <c r="C2" s="183"/>
      <c r="D2" s="183"/>
      <c r="E2" s="183"/>
      <c r="F2" s="183"/>
      <c r="G2" s="183"/>
      <c r="H2" s="183"/>
      <c r="I2" s="183"/>
      <c r="J2" s="183"/>
      <c r="K2" s="160"/>
      <c r="L2" s="46"/>
    </row>
    <row r="3" spans="1:14" x14ac:dyDescent="0.25">
      <c r="A3" s="184" t="s">
        <v>88</v>
      </c>
      <c r="B3" s="184"/>
      <c r="C3" s="184"/>
      <c r="D3" s="184"/>
      <c r="E3" s="184"/>
      <c r="F3" s="184"/>
      <c r="G3" s="184"/>
      <c r="H3" s="184"/>
      <c r="I3" s="184"/>
      <c r="J3" s="184"/>
      <c r="K3" s="160"/>
      <c r="L3" s="46"/>
    </row>
    <row r="4" spans="1:14" x14ac:dyDescent="0.25">
      <c r="A4" s="176" t="s">
        <v>85</v>
      </c>
      <c r="B4" s="185"/>
      <c r="C4" s="185"/>
      <c r="D4" s="185"/>
      <c r="E4" s="185"/>
      <c r="F4" s="185"/>
      <c r="G4" s="185"/>
      <c r="H4" s="185"/>
      <c r="I4" s="185"/>
      <c r="J4" s="177"/>
      <c r="K4" s="160"/>
      <c r="L4" s="46"/>
    </row>
    <row r="5" spans="1:14" x14ac:dyDescent="0.25">
      <c r="A5" s="21">
        <v>1</v>
      </c>
      <c r="B5" s="22">
        <v>15</v>
      </c>
      <c r="C5" s="27"/>
      <c r="D5" s="24" t="s">
        <v>70</v>
      </c>
      <c r="E5" s="23">
        <v>3</v>
      </c>
      <c r="F5" s="21"/>
      <c r="G5" s="21">
        <v>16</v>
      </c>
      <c r="H5" s="25">
        <v>1</v>
      </c>
      <c r="I5" s="25" t="s">
        <v>71</v>
      </c>
      <c r="J5" s="26">
        <v>5320</v>
      </c>
      <c r="K5" s="160">
        <v>1</v>
      </c>
      <c r="L5" s="46" t="s">
        <v>143</v>
      </c>
      <c r="M5" s="171"/>
    </row>
    <row r="6" spans="1:14" x14ac:dyDescent="0.25">
      <c r="A6" s="21">
        <v>2</v>
      </c>
      <c r="B6" s="22">
        <v>15</v>
      </c>
      <c r="C6" s="23"/>
      <c r="D6" s="24" t="s">
        <v>70</v>
      </c>
      <c r="E6" s="23">
        <v>17</v>
      </c>
      <c r="F6" s="21"/>
      <c r="G6" s="21">
        <v>16</v>
      </c>
      <c r="H6" s="25">
        <v>1</v>
      </c>
      <c r="I6" s="25" t="s">
        <v>71</v>
      </c>
      <c r="J6" s="26">
        <v>5397</v>
      </c>
      <c r="K6" s="160">
        <v>1</v>
      </c>
      <c r="L6" s="46" t="s">
        <v>142</v>
      </c>
      <c r="M6" s="171"/>
    </row>
    <row r="7" spans="1:14" x14ac:dyDescent="0.25">
      <c r="A7" s="21">
        <v>3</v>
      </c>
      <c r="B7" s="22">
        <v>15</v>
      </c>
      <c r="C7" s="23"/>
      <c r="D7" s="30" t="s">
        <v>79</v>
      </c>
      <c r="E7" s="23">
        <v>2</v>
      </c>
      <c r="F7" s="28"/>
      <c r="G7" s="28">
        <v>22</v>
      </c>
      <c r="H7" s="25">
        <v>2</v>
      </c>
      <c r="I7" s="25" t="s">
        <v>71</v>
      </c>
      <c r="J7" s="26">
        <v>12744</v>
      </c>
      <c r="K7" s="160">
        <v>1</v>
      </c>
      <c r="L7" s="46" t="s">
        <v>143</v>
      </c>
      <c r="M7" s="171"/>
    </row>
    <row r="8" spans="1:14" x14ac:dyDescent="0.25">
      <c r="A8" s="21">
        <v>4</v>
      </c>
      <c r="B8" s="22">
        <v>15</v>
      </c>
      <c r="C8" s="23"/>
      <c r="D8" s="31" t="s">
        <v>79</v>
      </c>
      <c r="E8" s="49">
        <v>4</v>
      </c>
      <c r="F8" s="32"/>
      <c r="G8" s="32">
        <v>12</v>
      </c>
      <c r="H8" s="33">
        <v>3</v>
      </c>
      <c r="I8" s="25" t="s">
        <v>71</v>
      </c>
      <c r="J8" s="34">
        <v>7108</v>
      </c>
      <c r="K8" s="160">
        <v>1</v>
      </c>
      <c r="L8" s="46" t="s">
        <v>143</v>
      </c>
      <c r="M8" s="171"/>
    </row>
    <row r="9" spans="1:14" x14ac:dyDescent="0.25">
      <c r="A9" s="21">
        <v>5</v>
      </c>
      <c r="B9" s="22">
        <v>15</v>
      </c>
      <c r="C9" s="23"/>
      <c r="D9" s="30" t="s">
        <v>79</v>
      </c>
      <c r="E9" s="23">
        <v>6</v>
      </c>
      <c r="F9" s="28"/>
      <c r="G9" s="32">
        <v>13</v>
      </c>
      <c r="H9" s="33">
        <v>2</v>
      </c>
      <c r="I9" s="25" t="s">
        <v>71</v>
      </c>
      <c r="J9" s="34">
        <v>13278</v>
      </c>
      <c r="K9" s="160">
        <v>1</v>
      </c>
      <c r="L9" s="46" t="s">
        <v>142</v>
      </c>
      <c r="M9" s="171"/>
    </row>
    <row r="10" spans="1:14" x14ac:dyDescent="0.25">
      <c r="A10" s="21">
        <v>6</v>
      </c>
      <c r="B10" s="22">
        <v>15</v>
      </c>
      <c r="C10" s="23"/>
      <c r="D10" s="30" t="s">
        <v>79</v>
      </c>
      <c r="E10" s="23">
        <v>8</v>
      </c>
      <c r="F10" s="28"/>
      <c r="G10" s="28">
        <v>12</v>
      </c>
      <c r="H10" s="25">
        <v>8</v>
      </c>
      <c r="I10" s="25" t="s">
        <v>71</v>
      </c>
      <c r="J10" s="26">
        <v>18329</v>
      </c>
      <c r="K10" s="160">
        <v>1</v>
      </c>
      <c r="L10" s="46" t="s">
        <v>143</v>
      </c>
      <c r="M10" s="171"/>
    </row>
    <row r="11" spans="1:14" x14ac:dyDescent="0.25">
      <c r="A11" s="21">
        <v>7</v>
      </c>
      <c r="B11" s="22">
        <v>15</v>
      </c>
      <c r="C11" s="23"/>
      <c r="D11" s="30" t="s">
        <v>79</v>
      </c>
      <c r="E11" s="23">
        <v>12</v>
      </c>
      <c r="F11" s="28"/>
      <c r="G11" s="28">
        <v>12</v>
      </c>
      <c r="H11" s="25">
        <v>6</v>
      </c>
      <c r="I11" s="25" t="s">
        <v>71</v>
      </c>
      <c r="J11" s="26">
        <v>14528</v>
      </c>
      <c r="K11" s="160">
        <v>1</v>
      </c>
      <c r="L11" s="46" t="s">
        <v>143</v>
      </c>
      <c r="M11" s="171"/>
    </row>
    <row r="12" spans="1:14" x14ac:dyDescent="0.25">
      <c r="E12" s="51">
        <v>7</v>
      </c>
      <c r="F12" s="50"/>
      <c r="G12" s="50"/>
      <c r="H12" s="50">
        <v>23</v>
      </c>
      <c r="I12" s="50"/>
      <c r="J12" s="50">
        <f>SUM(J5:J11)</f>
        <v>76704</v>
      </c>
      <c r="K12" s="160"/>
      <c r="L12" s="46"/>
      <c r="M12" s="174"/>
      <c r="N12" s="158"/>
    </row>
    <row r="13" spans="1:14" x14ac:dyDescent="0.25">
      <c r="A13" s="176" t="s">
        <v>86</v>
      </c>
      <c r="B13" s="185"/>
      <c r="C13" s="185"/>
      <c r="D13" s="185"/>
      <c r="E13" s="185"/>
      <c r="F13" s="185"/>
      <c r="G13" s="185"/>
      <c r="H13" s="185"/>
      <c r="I13" s="185"/>
      <c r="J13" s="177"/>
      <c r="K13" s="160"/>
      <c r="L13" s="46"/>
      <c r="M13" s="173"/>
    </row>
    <row r="14" spans="1:14" x14ac:dyDescent="0.25">
      <c r="A14" s="21">
        <v>1</v>
      </c>
      <c r="B14" s="22">
        <v>15</v>
      </c>
      <c r="C14" s="27"/>
      <c r="D14" s="24" t="s">
        <v>70</v>
      </c>
      <c r="E14" s="23" t="s">
        <v>75</v>
      </c>
      <c r="F14" s="21"/>
      <c r="G14" s="21">
        <v>18</v>
      </c>
      <c r="H14" s="25">
        <v>2</v>
      </c>
      <c r="I14" s="25" t="s">
        <v>71</v>
      </c>
      <c r="J14" s="26">
        <v>8437</v>
      </c>
      <c r="K14" s="160">
        <v>1</v>
      </c>
      <c r="L14" s="46" t="s">
        <v>143</v>
      </c>
      <c r="M14" s="171"/>
    </row>
    <row r="15" spans="1:14" x14ac:dyDescent="0.25">
      <c r="A15" s="21">
        <v>2</v>
      </c>
      <c r="B15" s="22">
        <v>15</v>
      </c>
      <c r="C15" s="27"/>
      <c r="D15" s="24" t="s">
        <v>76</v>
      </c>
      <c r="E15" s="23">
        <v>1</v>
      </c>
      <c r="F15" s="28">
        <v>1</v>
      </c>
      <c r="G15" s="28">
        <v>25</v>
      </c>
      <c r="H15" s="26">
        <v>1</v>
      </c>
      <c r="I15" s="25" t="s">
        <v>71</v>
      </c>
      <c r="J15" s="26">
        <v>8567</v>
      </c>
      <c r="K15" s="160"/>
      <c r="L15" s="46"/>
      <c r="M15" s="171"/>
    </row>
    <row r="16" spans="1:14" x14ac:dyDescent="0.25">
      <c r="A16" s="21">
        <v>3</v>
      </c>
      <c r="B16" s="22">
        <v>15</v>
      </c>
      <c r="C16" s="27"/>
      <c r="D16" s="24" t="s">
        <v>76</v>
      </c>
      <c r="E16" s="23">
        <v>1</v>
      </c>
      <c r="F16" s="21">
        <v>2</v>
      </c>
      <c r="G16" s="21">
        <v>25</v>
      </c>
      <c r="H16" s="26">
        <v>1</v>
      </c>
      <c r="I16" s="26" t="s">
        <v>71</v>
      </c>
      <c r="J16" s="26">
        <v>8561</v>
      </c>
      <c r="K16" s="160"/>
      <c r="L16" s="46"/>
      <c r="M16" s="171"/>
    </row>
    <row r="17" spans="1:13" x14ac:dyDescent="0.25">
      <c r="A17" s="21">
        <v>4</v>
      </c>
      <c r="B17" s="22">
        <v>15</v>
      </c>
      <c r="C17" s="27"/>
      <c r="D17" s="24" t="s">
        <v>76</v>
      </c>
      <c r="E17" s="23">
        <v>1</v>
      </c>
      <c r="F17" s="28">
        <v>3</v>
      </c>
      <c r="G17" s="28">
        <v>22</v>
      </c>
      <c r="H17" s="26">
        <v>3</v>
      </c>
      <c r="I17" s="25" t="s">
        <v>71</v>
      </c>
      <c r="J17" s="26">
        <v>17523</v>
      </c>
      <c r="K17" s="160"/>
      <c r="L17" s="46"/>
      <c r="M17" s="171"/>
    </row>
    <row r="18" spans="1:13" x14ac:dyDescent="0.25">
      <c r="A18" s="21">
        <v>5</v>
      </c>
      <c r="B18" s="22">
        <v>15</v>
      </c>
      <c r="C18" s="27"/>
      <c r="D18" s="24" t="s">
        <v>76</v>
      </c>
      <c r="E18" s="23">
        <v>1</v>
      </c>
      <c r="F18" s="21">
        <v>4</v>
      </c>
      <c r="G18" s="21">
        <v>22</v>
      </c>
      <c r="H18" s="25">
        <v>2</v>
      </c>
      <c r="I18" s="25" t="s">
        <v>71</v>
      </c>
      <c r="J18" s="26">
        <v>9887</v>
      </c>
      <c r="K18" s="160"/>
      <c r="L18" s="46"/>
      <c r="M18" s="171"/>
    </row>
    <row r="19" spans="1:13" x14ac:dyDescent="0.25">
      <c r="A19" s="21">
        <v>6</v>
      </c>
      <c r="B19" s="22">
        <v>15</v>
      </c>
      <c r="C19" s="27"/>
      <c r="D19" s="24" t="s">
        <v>76</v>
      </c>
      <c r="E19" s="23">
        <v>1</v>
      </c>
      <c r="F19" s="28">
        <v>5</v>
      </c>
      <c r="G19" s="28">
        <v>22</v>
      </c>
      <c r="H19" s="25">
        <v>2</v>
      </c>
      <c r="I19" s="25" t="s">
        <v>71</v>
      </c>
      <c r="J19" s="26">
        <v>11612</v>
      </c>
      <c r="K19" s="160"/>
      <c r="L19" s="46"/>
      <c r="M19" s="171"/>
    </row>
    <row r="20" spans="1:13" x14ac:dyDescent="0.25">
      <c r="A20" s="21">
        <v>7</v>
      </c>
      <c r="B20" s="22">
        <v>15</v>
      </c>
      <c r="C20" s="27"/>
      <c r="D20" s="24" t="s">
        <v>76</v>
      </c>
      <c r="E20" s="23">
        <v>1</v>
      </c>
      <c r="F20" s="28">
        <v>6</v>
      </c>
      <c r="G20" s="28">
        <v>22</v>
      </c>
      <c r="H20" s="25">
        <v>4</v>
      </c>
      <c r="I20" s="25" t="s">
        <v>71</v>
      </c>
      <c r="J20" s="26">
        <v>21954</v>
      </c>
      <c r="K20" s="160"/>
      <c r="L20" s="46"/>
      <c r="M20" s="171"/>
    </row>
    <row r="21" spans="1:13" x14ac:dyDescent="0.25">
      <c r="A21" s="21">
        <v>8</v>
      </c>
      <c r="B21" s="22">
        <v>15</v>
      </c>
      <c r="C21" s="23"/>
      <c r="D21" s="24" t="s">
        <v>73</v>
      </c>
      <c r="E21" s="23">
        <v>5</v>
      </c>
      <c r="F21" s="21">
        <v>1</v>
      </c>
      <c r="G21" s="21">
        <v>22</v>
      </c>
      <c r="H21" s="25">
        <v>2</v>
      </c>
      <c r="I21" s="25" t="s">
        <v>71</v>
      </c>
      <c r="J21" s="26">
        <v>11596</v>
      </c>
      <c r="K21" s="160">
        <v>1</v>
      </c>
      <c r="L21" s="46" t="s">
        <v>143</v>
      </c>
      <c r="M21" s="171"/>
    </row>
    <row r="22" spans="1:13" x14ac:dyDescent="0.25">
      <c r="A22" s="21">
        <v>9</v>
      </c>
      <c r="B22" s="22">
        <v>15</v>
      </c>
      <c r="C22" s="23"/>
      <c r="D22" s="29" t="s">
        <v>77</v>
      </c>
      <c r="E22" s="23" t="s">
        <v>78</v>
      </c>
      <c r="F22" s="28"/>
      <c r="G22" s="28">
        <v>17</v>
      </c>
      <c r="H22" s="25">
        <v>3</v>
      </c>
      <c r="I22" s="25" t="s">
        <v>71</v>
      </c>
      <c r="J22" s="26">
        <v>11079</v>
      </c>
      <c r="K22" s="160">
        <v>1</v>
      </c>
      <c r="L22" s="46" t="s">
        <v>143</v>
      </c>
      <c r="M22" s="171"/>
    </row>
    <row r="23" spans="1:13" x14ac:dyDescent="0.25">
      <c r="A23" s="21">
        <v>10</v>
      </c>
      <c r="B23" s="22">
        <v>15</v>
      </c>
      <c r="C23" s="23"/>
      <c r="D23" s="31" t="s">
        <v>80</v>
      </c>
      <c r="E23" s="49">
        <v>14</v>
      </c>
      <c r="F23" s="32"/>
      <c r="G23" s="32">
        <v>16</v>
      </c>
      <c r="H23" s="33">
        <v>2</v>
      </c>
      <c r="I23" s="25" t="s">
        <v>71</v>
      </c>
      <c r="J23" s="34">
        <v>8135</v>
      </c>
      <c r="K23" s="160"/>
      <c r="L23" s="46" t="s">
        <v>143</v>
      </c>
      <c r="M23" s="171"/>
    </row>
    <row r="24" spans="1:13" x14ac:dyDescent="0.25">
      <c r="A24" s="21">
        <v>11</v>
      </c>
      <c r="B24" s="22">
        <v>15</v>
      </c>
      <c r="C24" s="23"/>
      <c r="D24" s="30" t="s">
        <v>80</v>
      </c>
      <c r="E24" s="23">
        <v>21</v>
      </c>
      <c r="F24" s="28"/>
      <c r="G24" s="28">
        <v>16</v>
      </c>
      <c r="H24" s="25">
        <v>1</v>
      </c>
      <c r="I24" s="25" t="s">
        <v>71</v>
      </c>
      <c r="J24" s="26">
        <v>5869</v>
      </c>
      <c r="K24" s="160">
        <v>1</v>
      </c>
      <c r="L24" s="46" t="s">
        <v>143</v>
      </c>
      <c r="M24" s="171"/>
    </row>
    <row r="25" spans="1:13" x14ac:dyDescent="0.25">
      <c r="A25" s="21">
        <v>12</v>
      </c>
      <c r="B25" s="22">
        <v>15</v>
      </c>
      <c r="C25" s="23"/>
      <c r="D25" s="35" t="s">
        <v>81</v>
      </c>
      <c r="E25" s="49" t="s">
        <v>82</v>
      </c>
      <c r="F25" s="36"/>
      <c r="G25" s="36">
        <v>16</v>
      </c>
      <c r="H25" s="33">
        <v>4</v>
      </c>
      <c r="I25" s="25" t="s">
        <v>71</v>
      </c>
      <c r="J25" s="34">
        <v>16442</v>
      </c>
      <c r="K25" s="160"/>
      <c r="L25" s="46" t="s">
        <v>143</v>
      </c>
      <c r="M25" s="171"/>
    </row>
    <row r="26" spans="1:13" x14ac:dyDescent="0.25">
      <c r="A26" s="21">
        <v>13</v>
      </c>
      <c r="B26" s="37">
        <v>15</v>
      </c>
      <c r="C26" s="38"/>
      <c r="D26" s="39" t="s">
        <v>65</v>
      </c>
      <c r="E26" s="49" t="s">
        <v>83</v>
      </c>
      <c r="F26" s="35"/>
      <c r="G26" s="36">
        <v>9</v>
      </c>
      <c r="H26" s="33">
        <v>1</v>
      </c>
      <c r="I26" s="40" t="s">
        <v>71</v>
      </c>
      <c r="J26" s="34">
        <v>6049</v>
      </c>
      <c r="K26" s="160">
        <v>1</v>
      </c>
      <c r="L26" s="46" t="s">
        <v>143</v>
      </c>
      <c r="M26" s="171"/>
    </row>
    <row r="27" spans="1:13" x14ac:dyDescent="0.25">
      <c r="E27" s="51">
        <v>13</v>
      </c>
      <c r="F27" s="50"/>
      <c r="G27" s="50"/>
      <c r="H27" s="50">
        <v>28</v>
      </c>
      <c r="I27" s="50"/>
      <c r="J27" s="50">
        <f>SUM(J14:J26)</f>
        <v>145711</v>
      </c>
      <c r="K27" s="160"/>
      <c r="L27" s="46"/>
      <c r="M27" s="174"/>
    </row>
    <row r="28" spans="1:13" x14ac:dyDescent="0.25">
      <c r="A28" s="176" t="s">
        <v>87</v>
      </c>
      <c r="B28" s="185"/>
      <c r="C28" s="185"/>
      <c r="D28" s="185"/>
      <c r="E28" s="185"/>
      <c r="F28" s="185"/>
      <c r="G28" s="185"/>
      <c r="H28" s="185"/>
      <c r="I28" s="185"/>
      <c r="J28" s="177"/>
      <c r="K28" s="160"/>
      <c r="L28" s="46"/>
      <c r="M28" s="173"/>
    </row>
    <row r="29" spans="1:13" x14ac:dyDescent="0.25">
      <c r="A29" s="21">
        <v>1</v>
      </c>
      <c r="B29" s="22">
        <v>15</v>
      </c>
      <c r="C29" s="23"/>
      <c r="D29" s="31" t="s">
        <v>80</v>
      </c>
      <c r="E29" s="49">
        <v>1</v>
      </c>
      <c r="F29" s="32"/>
      <c r="G29" s="32">
        <v>16</v>
      </c>
      <c r="H29" s="33">
        <v>1</v>
      </c>
      <c r="I29" s="25" t="s">
        <v>71</v>
      </c>
      <c r="J29" s="34">
        <v>5386</v>
      </c>
      <c r="K29" s="160">
        <v>1</v>
      </c>
      <c r="L29" s="46" t="s">
        <v>142</v>
      </c>
      <c r="M29" s="171"/>
    </row>
    <row r="30" spans="1:13" x14ac:dyDescent="0.25">
      <c r="A30" s="21">
        <v>2</v>
      </c>
      <c r="B30" s="22">
        <v>15</v>
      </c>
      <c r="C30" s="23"/>
      <c r="D30" s="30" t="s">
        <v>80</v>
      </c>
      <c r="E30" s="23">
        <v>7</v>
      </c>
      <c r="F30" s="28"/>
      <c r="G30" s="28">
        <v>16</v>
      </c>
      <c r="H30" s="25">
        <v>1</v>
      </c>
      <c r="I30" s="25" t="s">
        <v>71</v>
      </c>
      <c r="J30" s="26">
        <v>5310</v>
      </c>
      <c r="K30" s="160">
        <v>1</v>
      </c>
      <c r="L30" s="46" t="s">
        <v>142</v>
      </c>
      <c r="M30" s="171"/>
    </row>
    <row r="31" spans="1:13" x14ac:dyDescent="0.25">
      <c r="A31" s="21">
        <v>3</v>
      </c>
      <c r="B31" s="22">
        <v>15</v>
      </c>
      <c r="C31" s="23"/>
      <c r="D31" s="30" t="s">
        <v>80</v>
      </c>
      <c r="E31" s="23">
        <v>9</v>
      </c>
      <c r="F31" s="28"/>
      <c r="G31" s="28">
        <v>16</v>
      </c>
      <c r="H31" s="25">
        <v>1</v>
      </c>
      <c r="I31" s="25" t="s">
        <v>71</v>
      </c>
      <c r="J31" s="26">
        <v>5304</v>
      </c>
      <c r="K31" s="160">
        <v>1</v>
      </c>
      <c r="L31" s="46" t="s">
        <v>142</v>
      </c>
      <c r="M31" s="171"/>
    </row>
    <row r="32" spans="1:13" x14ac:dyDescent="0.25">
      <c r="A32" s="21">
        <v>4</v>
      </c>
      <c r="B32" s="22">
        <v>15</v>
      </c>
      <c r="C32" s="23"/>
      <c r="D32" s="24" t="s">
        <v>70</v>
      </c>
      <c r="E32" s="23">
        <v>14</v>
      </c>
      <c r="F32" s="21"/>
      <c r="G32" s="21">
        <v>16</v>
      </c>
      <c r="H32" s="25">
        <v>1</v>
      </c>
      <c r="I32" s="25" t="s">
        <v>71</v>
      </c>
      <c r="J32" s="26">
        <v>5335</v>
      </c>
      <c r="K32" s="160"/>
      <c r="L32" s="46" t="s">
        <v>142</v>
      </c>
      <c r="M32" s="171"/>
    </row>
    <row r="33" spans="1:17" x14ac:dyDescent="0.25">
      <c r="E33" s="51">
        <v>4</v>
      </c>
      <c r="F33" s="50"/>
      <c r="G33" s="50"/>
      <c r="H33" s="50">
        <v>4</v>
      </c>
      <c r="I33" s="50"/>
      <c r="J33" s="50">
        <f>SUM(J29:J32)</f>
        <v>21335</v>
      </c>
      <c r="K33" s="160"/>
      <c r="L33" s="46"/>
      <c r="M33" s="174"/>
    </row>
    <row r="34" spans="1:17" x14ac:dyDescent="0.25">
      <c r="K34" s="160"/>
      <c r="L34" s="46"/>
      <c r="M34" s="173"/>
    </row>
    <row r="35" spans="1:17" x14ac:dyDescent="0.25">
      <c r="A35" s="186" t="s">
        <v>52</v>
      </c>
      <c r="B35" s="187"/>
      <c r="C35" s="187"/>
      <c r="D35" s="188"/>
      <c r="E35" s="51">
        <v>24</v>
      </c>
      <c r="F35" s="50"/>
      <c r="G35" s="50"/>
      <c r="H35" s="50">
        <v>55</v>
      </c>
      <c r="I35" s="50"/>
      <c r="J35" s="50">
        <f>SUM(J33,J27,J12)</f>
        <v>243750</v>
      </c>
      <c r="K35" s="161"/>
      <c r="L35" s="46"/>
      <c r="M35" s="174"/>
    </row>
    <row r="36" spans="1:17" x14ac:dyDescent="0.25">
      <c r="A36" s="184" t="s">
        <v>51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60"/>
      <c r="L36" s="46"/>
      <c r="M36" s="173"/>
    </row>
    <row r="37" spans="1:17" x14ac:dyDescent="0.25">
      <c r="A37" s="41">
        <v>1</v>
      </c>
      <c r="B37" s="37">
        <v>15</v>
      </c>
      <c r="C37" s="38"/>
      <c r="D37" s="24" t="s">
        <v>67</v>
      </c>
      <c r="E37" s="23">
        <v>2</v>
      </c>
      <c r="F37" s="21"/>
      <c r="G37" s="21">
        <v>14</v>
      </c>
      <c r="H37" s="25">
        <v>5</v>
      </c>
      <c r="I37" s="25" t="s">
        <v>68</v>
      </c>
      <c r="J37" s="26">
        <v>15870</v>
      </c>
      <c r="K37" s="160"/>
      <c r="L37" s="46" t="s">
        <v>144</v>
      </c>
      <c r="M37" s="171"/>
      <c r="P37" s="159"/>
      <c r="Q37" s="159"/>
    </row>
    <row r="38" spans="1:17" x14ac:dyDescent="0.25">
      <c r="A38" s="21">
        <v>2</v>
      </c>
      <c r="B38" s="42">
        <v>11.15</v>
      </c>
      <c r="C38" s="22">
        <v>15</v>
      </c>
      <c r="D38" s="24" t="s">
        <v>69</v>
      </c>
      <c r="E38" s="23">
        <v>10</v>
      </c>
      <c r="F38" s="21"/>
      <c r="G38" s="21">
        <v>12</v>
      </c>
      <c r="H38" s="26">
        <v>3</v>
      </c>
      <c r="I38" s="26" t="s">
        <v>68</v>
      </c>
      <c r="J38" s="26">
        <v>8258</v>
      </c>
      <c r="K38" s="160">
        <v>1</v>
      </c>
      <c r="L38" s="46" t="s">
        <v>143</v>
      </c>
      <c r="M38" s="171"/>
      <c r="O38" s="46"/>
      <c r="P38" s="46"/>
      <c r="Q38" s="46"/>
    </row>
    <row r="39" spans="1:17" x14ac:dyDescent="0.25">
      <c r="A39" s="21">
        <v>3</v>
      </c>
      <c r="B39" s="42">
        <v>11.15</v>
      </c>
      <c r="C39" s="22">
        <v>15</v>
      </c>
      <c r="D39" s="24" t="s">
        <v>69</v>
      </c>
      <c r="E39" s="23">
        <v>12</v>
      </c>
      <c r="F39" s="21"/>
      <c r="G39" s="21">
        <v>12</v>
      </c>
      <c r="H39" s="25">
        <v>8</v>
      </c>
      <c r="I39" s="26" t="s">
        <v>68</v>
      </c>
      <c r="J39" s="26">
        <v>21831</v>
      </c>
      <c r="K39" s="160">
        <v>1</v>
      </c>
      <c r="L39" s="46" t="s">
        <v>143</v>
      </c>
      <c r="M39" s="171"/>
      <c r="O39" s="46"/>
      <c r="P39" s="46"/>
      <c r="Q39" s="46"/>
    </row>
    <row r="40" spans="1:17" x14ac:dyDescent="0.25">
      <c r="A40" s="21">
        <v>4</v>
      </c>
      <c r="B40" s="42">
        <v>11.15</v>
      </c>
      <c r="C40" s="22">
        <v>15</v>
      </c>
      <c r="D40" s="24" t="s">
        <v>69</v>
      </c>
      <c r="E40" s="23">
        <v>18</v>
      </c>
      <c r="F40" s="21"/>
      <c r="G40" s="21">
        <v>12</v>
      </c>
      <c r="H40" s="25">
        <v>11</v>
      </c>
      <c r="I40" s="26" t="s">
        <v>68</v>
      </c>
      <c r="J40" s="26">
        <v>27516</v>
      </c>
      <c r="K40" s="160">
        <v>1</v>
      </c>
      <c r="L40" s="46" t="s">
        <v>143</v>
      </c>
      <c r="M40" s="171"/>
      <c r="O40" s="46"/>
      <c r="P40" s="46"/>
      <c r="Q40" s="46"/>
    </row>
    <row r="41" spans="1:17" x14ac:dyDescent="0.25">
      <c r="A41" s="21">
        <v>5</v>
      </c>
      <c r="B41" s="42">
        <v>11.15</v>
      </c>
      <c r="C41" s="22">
        <v>15</v>
      </c>
      <c r="D41" s="24" t="s">
        <v>67</v>
      </c>
      <c r="E41" s="23">
        <v>7</v>
      </c>
      <c r="F41" s="21"/>
      <c r="G41" s="21">
        <v>12</v>
      </c>
      <c r="H41" s="25">
        <v>4</v>
      </c>
      <c r="I41" s="26" t="s">
        <v>68</v>
      </c>
      <c r="J41" s="26">
        <v>11817</v>
      </c>
      <c r="K41" s="160">
        <v>1</v>
      </c>
      <c r="L41" s="46" t="s">
        <v>142</v>
      </c>
      <c r="M41" s="171"/>
      <c r="O41" s="46"/>
      <c r="P41" s="46"/>
      <c r="Q41" s="46"/>
    </row>
    <row r="42" spans="1:17" x14ac:dyDescent="0.25">
      <c r="E42" s="47">
        <v>5</v>
      </c>
      <c r="H42" s="47">
        <v>31</v>
      </c>
      <c r="J42" s="50">
        <v>85292</v>
      </c>
      <c r="K42" s="160"/>
      <c r="L42" s="46"/>
      <c r="O42" s="46"/>
      <c r="P42" s="46"/>
      <c r="Q42" s="46"/>
    </row>
    <row r="43" spans="1:17" x14ac:dyDescent="0.25">
      <c r="A43" s="189" t="s">
        <v>14</v>
      </c>
      <c r="B43" s="190"/>
      <c r="C43" s="190"/>
      <c r="D43" s="191"/>
      <c r="E43" s="25">
        <v>29</v>
      </c>
      <c r="F43" s="53"/>
      <c r="G43" s="53"/>
      <c r="H43" s="25">
        <v>86</v>
      </c>
      <c r="I43" s="53"/>
      <c r="J43" s="54">
        <f>SUM(J35,J42)</f>
        <v>329042</v>
      </c>
      <c r="L43" s="46"/>
      <c r="O43" s="46"/>
      <c r="P43" s="46"/>
      <c r="Q43" s="46"/>
    </row>
    <row r="44" spans="1:17" x14ac:dyDescent="0.25">
      <c r="A44" s="192" t="s">
        <v>53</v>
      </c>
      <c r="B44" s="192"/>
      <c r="C44" s="192"/>
      <c r="D44" s="192"/>
      <c r="E44" s="192"/>
      <c r="F44" s="192"/>
      <c r="G44" s="192"/>
      <c r="H44" s="192"/>
      <c r="I44" s="192"/>
      <c r="J44" s="192"/>
      <c r="L44" s="46"/>
    </row>
    <row r="45" spans="1:17" x14ac:dyDescent="0.25">
      <c r="A45" s="21">
        <v>1</v>
      </c>
      <c r="B45" s="22">
        <v>15</v>
      </c>
      <c r="C45" s="23"/>
      <c r="D45" s="24" t="s">
        <v>65</v>
      </c>
      <c r="E45" s="23">
        <v>14</v>
      </c>
      <c r="F45" s="21">
        <v>1</v>
      </c>
      <c r="G45" s="21">
        <v>17</v>
      </c>
      <c r="H45" s="26">
        <v>7</v>
      </c>
      <c r="I45" s="26" t="s">
        <v>66</v>
      </c>
      <c r="J45" s="26">
        <v>25543</v>
      </c>
      <c r="L45" s="46"/>
    </row>
    <row r="46" spans="1:17" x14ac:dyDescent="0.25">
      <c r="A46" s="21">
        <v>2</v>
      </c>
      <c r="B46" s="22">
        <v>15</v>
      </c>
      <c r="C46" s="23"/>
      <c r="D46" s="24" t="s">
        <v>65</v>
      </c>
      <c r="E46" s="23">
        <v>14</v>
      </c>
      <c r="F46" s="21">
        <v>2</v>
      </c>
      <c r="G46" s="52">
        <v>17</v>
      </c>
      <c r="H46" s="26">
        <v>4</v>
      </c>
      <c r="I46" s="26" t="s">
        <v>66</v>
      </c>
      <c r="J46" s="26">
        <v>15350</v>
      </c>
      <c r="L46" s="46"/>
    </row>
    <row r="47" spans="1:17" x14ac:dyDescent="0.25">
      <c r="A47" s="21">
        <v>3</v>
      </c>
      <c r="B47" s="22">
        <v>15</v>
      </c>
      <c r="C47" s="23"/>
      <c r="D47" s="24" t="s">
        <v>65</v>
      </c>
      <c r="E47" s="23">
        <v>14</v>
      </c>
      <c r="F47" s="21">
        <v>3</v>
      </c>
      <c r="G47" s="21">
        <v>17</v>
      </c>
      <c r="H47" s="26">
        <v>4</v>
      </c>
      <c r="I47" s="26" t="s">
        <v>66</v>
      </c>
      <c r="J47" s="26">
        <v>15501</v>
      </c>
      <c r="L47" s="46"/>
    </row>
    <row r="48" spans="1:17" x14ac:dyDescent="0.25">
      <c r="A48" s="21">
        <v>4</v>
      </c>
      <c r="B48" s="22">
        <v>15</v>
      </c>
      <c r="C48" s="23"/>
      <c r="D48" s="24" t="s">
        <v>65</v>
      </c>
      <c r="E48" s="23">
        <v>14</v>
      </c>
      <c r="F48" s="21">
        <v>4</v>
      </c>
      <c r="G48" s="21">
        <v>17</v>
      </c>
      <c r="H48" s="26">
        <v>6</v>
      </c>
      <c r="I48" s="26" t="s">
        <v>66</v>
      </c>
      <c r="J48" s="26">
        <v>22777</v>
      </c>
      <c r="L48" s="46"/>
    </row>
    <row r="49" spans="1:12" x14ac:dyDescent="0.25">
      <c r="E49" s="47">
        <v>5</v>
      </c>
      <c r="H49" s="47">
        <v>21</v>
      </c>
      <c r="J49" s="50">
        <v>79171</v>
      </c>
      <c r="L49" s="46"/>
    </row>
    <row r="50" spans="1:12" x14ac:dyDescent="0.25">
      <c r="A50" s="183" t="s">
        <v>54</v>
      </c>
      <c r="B50" s="183"/>
      <c r="C50" s="183"/>
      <c r="D50" s="183"/>
      <c r="E50" s="183"/>
      <c r="F50" s="183"/>
      <c r="G50" s="183"/>
      <c r="H50" s="183"/>
      <c r="I50" s="183"/>
      <c r="J50" s="183"/>
      <c r="L50" s="46"/>
    </row>
    <row r="51" spans="1:12" x14ac:dyDescent="0.25">
      <c r="A51" s="41">
        <v>1</v>
      </c>
      <c r="B51" s="37">
        <v>15</v>
      </c>
      <c r="C51" s="27"/>
      <c r="D51" s="24" t="s">
        <v>69</v>
      </c>
      <c r="E51" s="23">
        <v>13</v>
      </c>
      <c r="F51" s="21">
        <v>1</v>
      </c>
      <c r="G51" s="21">
        <v>12</v>
      </c>
      <c r="H51" s="25">
        <v>3</v>
      </c>
      <c r="I51" s="25" t="s">
        <v>72</v>
      </c>
      <c r="J51" s="26">
        <v>8268</v>
      </c>
      <c r="L51" s="46"/>
    </row>
    <row r="52" spans="1:12" x14ac:dyDescent="0.25">
      <c r="A52" s="41">
        <v>2</v>
      </c>
      <c r="B52" s="37">
        <v>15</v>
      </c>
      <c r="C52" s="27"/>
      <c r="D52" s="24" t="s">
        <v>69</v>
      </c>
      <c r="E52" s="23">
        <v>13</v>
      </c>
      <c r="F52" s="21">
        <v>2</v>
      </c>
      <c r="G52" s="21">
        <v>12</v>
      </c>
      <c r="H52" s="25">
        <v>8</v>
      </c>
      <c r="I52" s="25" t="s">
        <v>72</v>
      </c>
      <c r="J52" s="26">
        <v>22857</v>
      </c>
      <c r="L52" s="46"/>
    </row>
    <row r="53" spans="1:12" x14ac:dyDescent="0.25">
      <c r="A53" s="41">
        <v>3</v>
      </c>
      <c r="B53" s="37">
        <v>15</v>
      </c>
      <c r="C53" s="27"/>
      <c r="D53" s="24" t="s">
        <v>69</v>
      </c>
      <c r="E53" s="23">
        <v>7</v>
      </c>
      <c r="F53" s="21"/>
      <c r="G53" s="21">
        <v>16</v>
      </c>
      <c r="H53" s="25">
        <v>1</v>
      </c>
      <c r="I53" s="25" t="s">
        <v>72</v>
      </c>
      <c r="J53" s="26">
        <v>5864</v>
      </c>
      <c r="L53" s="46"/>
    </row>
    <row r="54" spans="1:12" x14ac:dyDescent="0.25">
      <c r="E54" s="47">
        <v>3</v>
      </c>
      <c r="H54" s="47">
        <v>12</v>
      </c>
      <c r="J54" s="50">
        <v>36989</v>
      </c>
      <c r="L54" s="46"/>
    </row>
    <row r="55" spans="1:12" x14ac:dyDescent="0.25">
      <c r="A55" s="183" t="s">
        <v>55</v>
      </c>
      <c r="B55" s="183"/>
      <c r="C55" s="183"/>
      <c r="D55" s="183"/>
      <c r="E55" s="183"/>
      <c r="F55" s="183"/>
      <c r="G55" s="183"/>
      <c r="H55" s="183"/>
      <c r="I55" s="183"/>
      <c r="J55" s="183"/>
      <c r="L55" s="46"/>
    </row>
    <row r="56" spans="1:12" x14ac:dyDescent="0.25">
      <c r="A56" s="41">
        <v>1</v>
      </c>
      <c r="B56" s="37">
        <v>15</v>
      </c>
      <c r="C56" s="38"/>
      <c r="D56" s="24" t="s">
        <v>73</v>
      </c>
      <c r="E56" s="23">
        <v>5</v>
      </c>
      <c r="F56" s="21">
        <v>3</v>
      </c>
      <c r="G56" s="21">
        <v>17</v>
      </c>
      <c r="H56" s="40">
        <v>3</v>
      </c>
      <c r="I56" s="40" t="s">
        <v>74</v>
      </c>
      <c r="J56" s="43">
        <v>11279</v>
      </c>
      <c r="L56" s="46"/>
    </row>
    <row r="57" spans="1:12" x14ac:dyDescent="0.25">
      <c r="A57" s="41">
        <v>2</v>
      </c>
      <c r="B57" s="37">
        <v>15</v>
      </c>
      <c r="C57" s="38"/>
      <c r="D57" s="24" t="s">
        <v>73</v>
      </c>
      <c r="E57" s="23">
        <v>7</v>
      </c>
      <c r="F57" s="21"/>
      <c r="G57" s="21">
        <v>22</v>
      </c>
      <c r="H57" s="40">
        <v>2</v>
      </c>
      <c r="I57" s="40" t="s">
        <v>74</v>
      </c>
      <c r="J57" s="43">
        <v>11564</v>
      </c>
      <c r="L57" s="46"/>
    </row>
    <row r="58" spans="1:12" x14ac:dyDescent="0.25">
      <c r="E58" s="51">
        <v>2</v>
      </c>
      <c r="H58" s="50">
        <v>5</v>
      </c>
      <c r="J58" s="50">
        <v>22843</v>
      </c>
      <c r="L58" s="46"/>
    </row>
    <row r="66" spans="5:11" x14ac:dyDescent="0.25">
      <c r="E66" s="46"/>
      <c r="K66" s="48">
        <v>1</v>
      </c>
    </row>
    <row r="67" spans="5:11" x14ac:dyDescent="0.25">
      <c r="E67" s="46"/>
      <c r="K67" s="48">
        <v>1</v>
      </c>
    </row>
    <row r="68" spans="5:11" x14ac:dyDescent="0.25">
      <c r="E68" s="46"/>
      <c r="K68" s="48">
        <v>1</v>
      </c>
    </row>
    <row r="69" spans="5:11" x14ac:dyDescent="0.25">
      <c r="E69" s="46"/>
      <c r="K69" s="48">
        <v>1</v>
      </c>
    </row>
    <row r="70" spans="5:11" x14ac:dyDescent="0.25">
      <c r="E70" s="46"/>
      <c r="K70" s="48">
        <v>1</v>
      </c>
    </row>
    <row r="71" spans="5:11" x14ac:dyDescent="0.25">
      <c r="E71" s="46"/>
      <c r="K71" s="48">
        <v>1</v>
      </c>
    </row>
    <row r="72" spans="5:11" x14ac:dyDescent="0.25">
      <c r="E72" s="46"/>
      <c r="K72" s="48">
        <v>1</v>
      </c>
    </row>
    <row r="74" spans="5:11" x14ac:dyDescent="0.25">
      <c r="E74" s="46"/>
      <c r="K74" s="48">
        <v>2</v>
      </c>
    </row>
    <row r="75" spans="5:11" x14ac:dyDescent="0.25">
      <c r="E75" s="46"/>
      <c r="K75" s="48">
        <v>2</v>
      </c>
    </row>
    <row r="76" spans="5:11" x14ac:dyDescent="0.25">
      <c r="E76" s="46"/>
      <c r="K76" s="48">
        <v>2</v>
      </c>
    </row>
    <row r="77" spans="5:11" x14ac:dyDescent="0.25">
      <c r="E77" s="46"/>
      <c r="K77" s="48">
        <v>2</v>
      </c>
    </row>
    <row r="78" spans="5:11" x14ac:dyDescent="0.25">
      <c r="E78" s="46"/>
      <c r="K78" s="48">
        <v>2</v>
      </c>
    </row>
    <row r="79" spans="5:11" x14ac:dyDescent="0.25">
      <c r="E79" s="46"/>
      <c r="K79" s="48">
        <v>2</v>
      </c>
    </row>
    <row r="80" spans="5:11" x14ac:dyDescent="0.25">
      <c r="E80" s="46"/>
      <c r="K80" s="48">
        <v>2</v>
      </c>
    </row>
    <row r="81" spans="5:11" x14ac:dyDescent="0.25">
      <c r="E81" s="46"/>
      <c r="K81" s="48">
        <v>2</v>
      </c>
    </row>
    <row r="82" spans="5:11" x14ac:dyDescent="0.25">
      <c r="E82" s="46"/>
      <c r="K82" s="48">
        <v>2</v>
      </c>
    </row>
    <row r="83" spans="5:11" x14ac:dyDescent="0.25">
      <c r="E83" s="46"/>
      <c r="K83" s="48">
        <v>2</v>
      </c>
    </row>
    <row r="84" spans="5:11" x14ac:dyDescent="0.25">
      <c r="E84" s="46"/>
      <c r="K84" s="48">
        <v>2</v>
      </c>
    </row>
    <row r="85" spans="5:11" x14ac:dyDescent="0.25">
      <c r="E85" s="46"/>
      <c r="K85" s="48">
        <v>2</v>
      </c>
    </row>
    <row r="86" spans="5:11" x14ac:dyDescent="0.25">
      <c r="E86" s="46"/>
      <c r="K86" s="48">
        <v>2</v>
      </c>
    </row>
    <row r="88" spans="5:11" x14ac:dyDescent="0.25">
      <c r="E88" s="46"/>
      <c r="K88" s="48">
        <v>3</v>
      </c>
    </row>
    <row r="89" spans="5:11" x14ac:dyDescent="0.25">
      <c r="E89" s="46"/>
      <c r="K89" s="48">
        <v>3</v>
      </c>
    </row>
    <row r="90" spans="5:11" x14ac:dyDescent="0.25">
      <c r="E90" s="46"/>
      <c r="K90" s="48">
        <v>3</v>
      </c>
    </row>
    <row r="91" spans="5:11" x14ac:dyDescent="0.25">
      <c r="E91" s="46"/>
      <c r="K91" s="48">
        <v>3</v>
      </c>
    </row>
  </sheetData>
  <autoFilter ref="A1:N33"/>
  <mergeCells count="11">
    <mergeCell ref="A55:J55"/>
    <mergeCell ref="A2:J2"/>
    <mergeCell ref="A3:J3"/>
    <mergeCell ref="A36:J36"/>
    <mergeCell ref="A4:J4"/>
    <mergeCell ref="A13:J13"/>
    <mergeCell ref="A28:J28"/>
    <mergeCell ref="A35:D35"/>
    <mergeCell ref="A43:D43"/>
    <mergeCell ref="A44:J44"/>
    <mergeCell ref="A50:J50"/>
  </mergeCells>
  <pageMargins left="0.7" right="0.7" top="0.75" bottom="0.75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5"/>
  <sheetViews>
    <sheetView workbookViewId="0">
      <pane ySplit="1" topLeftCell="A2" activePane="bottomLeft" state="frozen"/>
      <selection pane="bottomLeft" sqref="A1:W1048576"/>
    </sheetView>
  </sheetViews>
  <sheetFormatPr defaultRowHeight="15" x14ac:dyDescent="0.25"/>
  <cols>
    <col min="1" max="1" width="3.7109375" customWidth="1"/>
    <col min="2" max="2" width="14.85546875" customWidth="1"/>
    <col min="3" max="3" width="4.42578125" customWidth="1"/>
    <col min="4" max="4" width="14.5703125" customWidth="1"/>
    <col min="5" max="5" width="7.42578125" customWidth="1"/>
    <col min="6" max="6" width="3.28515625" customWidth="1"/>
    <col min="7" max="7" width="7.85546875" customWidth="1"/>
    <col min="8" max="8" width="3.5703125" customWidth="1"/>
    <col min="9" max="9" width="5.42578125" customWidth="1"/>
    <col min="10" max="10" width="9.140625" customWidth="1"/>
    <col min="11" max="11" width="4.28515625" customWidth="1"/>
    <col min="12" max="12" width="6.140625" style="146" customWidth="1"/>
    <col min="13" max="13" width="5.85546875" customWidth="1"/>
    <col min="14" max="14" width="5" customWidth="1"/>
    <col min="15" max="15" width="4.7109375" customWidth="1"/>
    <col min="16" max="16" width="5.42578125" style="146" customWidth="1"/>
    <col min="17" max="17" width="9.140625" customWidth="1"/>
    <col min="18" max="18" width="7.28515625" style="146" customWidth="1"/>
    <col min="19" max="19" width="7.140625" customWidth="1"/>
    <col min="20" max="20" width="7.85546875" style="146" customWidth="1"/>
    <col min="21" max="21" width="8.42578125" customWidth="1"/>
    <col min="22" max="22" width="7.85546875" style="146" customWidth="1"/>
    <col min="23" max="23" width="9.5703125" customWidth="1"/>
    <col min="24" max="24" width="7.28515625" style="146" customWidth="1"/>
    <col min="25" max="25" width="9.28515625" style="147" customWidth="1"/>
  </cols>
  <sheetData>
    <row r="1" spans="1:25" ht="132.75" customHeight="1" x14ac:dyDescent="0.25">
      <c r="A1" s="55"/>
      <c r="B1" s="56" t="s">
        <v>3</v>
      </c>
      <c r="C1" s="56" t="s">
        <v>59</v>
      </c>
      <c r="D1" s="56" t="s">
        <v>89</v>
      </c>
      <c r="E1" s="56" t="s">
        <v>90</v>
      </c>
      <c r="F1" s="57" t="s">
        <v>91</v>
      </c>
      <c r="G1" s="56" t="s">
        <v>92</v>
      </c>
      <c r="H1" s="56" t="s">
        <v>93</v>
      </c>
      <c r="I1" s="56" t="s">
        <v>94</v>
      </c>
      <c r="J1" s="56" t="s">
        <v>95</v>
      </c>
      <c r="K1" s="58" t="s">
        <v>96</v>
      </c>
      <c r="L1" s="59" t="s">
        <v>97</v>
      </c>
      <c r="M1" s="56" t="s">
        <v>98</v>
      </c>
      <c r="N1" s="56" t="s">
        <v>99</v>
      </c>
      <c r="O1" s="56" t="s">
        <v>100</v>
      </c>
      <c r="P1" s="60" t="s">
        <v>101</v>
      </c>
      <c r="Q1" s="56" t="s">
        <v>102</v>
      </c>
      <c r="R1" s="60" t="s">
        <v>103</v>
      </c>
      <c r="S1" s="56" t="s">
        <v>104</v>
      </c>
      <c r="T1" s="60" t="s">
        <v>105</v>
      </c>
      <c r="U1" s="61" t="s">
        <v>106</v>
      </c>
      <c r="V1" s="62" t="s">
        <v>107</v>
      </c>
      <c r="W1" s="56" t="s">
        <v>108</v>
      </c>
      <c r="X1" s="60" t="s">
        <v>109</v>
      </c>
      <c r="Y1" s="63" t="s">
        <v>110</v>
      </c>
    </row>
    <row r="2" spans="1:25" x14ac:dyDescent="0.25">
      <c r="A2" s="55"/>
      <c r="B2" s="56"/>
      <c r="C2" s="56"/>
      <c r="D2" s="56"/>
      <c r="E2" s="56"/>
      <c r="F2" s="57"/>
      <c r="G2" s="56"/>
      <c r="H2" s="56"/>
      <c r="I2" s="56"/>
      <c r="J2" s="56"/>
      <c r="K2" s="64"/>
      <c r="L2" s="59"/>
      <c r="M2" s="56"/>
      <c r="N2" s="56"/>
      <c r="O2" s="56"/>
      <c r="P2" s="60"/>
      <c r="Q2" s="56"/>
      <c r="R2" s="59"/>
      <c r="S2" s="56"/>
      <c r="T2" s="60"/>
      <c r="U2" s="61"/>
      <c r="V2" s="62"/>
      <c r="W2" s="56"/>
      <c r="X2" s="60"/>
      <c r="Y2" s="63"/>
    </row>
    <row r="3" spans="1:25" s="73" customFormat="1" x14ac:dyDescent="0.25">
      <c r="A3" s="65">
        <v>1</v>
      </c>
      <c r="B3" s="66" t="s">
        <v>111</v>
      </c>
      <c r="C3" s="67" t="s">
        <v>112</v>
      </c>
      <c r="D3" s="66" t="s">
        <v>113</v>
      </c>
      <c r="E3" s="67" t="s">
        <v>114</v>
      </c>
      <c r="F3" s="68">
        <v>7</v>
      </c>
      <c r="G3" s="69" t="s">
        <v>48</v>
      </c>
      <c r="H3" s="70">
        <v>16</v>
      </c>
      <c r="I3" s="70">
        <v>4</v>
      </c>
      <c r="J3" s="70">
        <v>2014</v>
      </c>
      <c r="K3" s="70">
        <v>0</v>
      </c>
      <c r="L3" s="70">
        <f>450*I3</f>
        <v>1800</v>
      </c>
      <c r="M3" s="70">
        <v>232</v>
      </c>
      <c r="N3" s="70">
        <v>4</v>
      </c>
      <c r="O3" s="70"/>
      <c r="P3" s="70">
        <f t="shared" ref="P3:P13" si="0">N3*30</f>
        <v>120</v>
      </c>
      <c r="Q3" s="70">
        <v>316</v>
      </c>
      <c r="R3" s="70">
        <f>Q3*1.1</f>
        <v>347.6</v>
      </c>
      <c r="S3" s="70">
        <v>10</v>
      </c>
      <c r="T3" s="71">
        <v>12.87</v>
      </c>
      <c r="U3" s="66">
        <v>11</v>
      </c>
      <c r="V3" s="66">
        <f>V4+V5+V6+V7</f>
        <v>33</v>
      </c>
      <c r="W3" s="66">
        <v>20</v>
      </c>
      <c r="X3" s="66">
        <f>W3*2.5</f>
        <v>50</v>
      </c>
      <c r="Y3" s="72">
        <f>X3+V3+T3+R3+P3+L3</f>
        <v>2363.4700000000003</v>
      </c>
    </row>
    <row r="4" spans="1:25" ht="18.75" x14ac:dyDescent="0.3">
      <c r="A4" s="74"/>
      <c r="B4" s="75"/>
      <c r="C4" s="76"/>
      <c r="D4" s="75"/>
      <c r="E4" s="76"/>
      <c r="F4" s="77"/>
      <c r="G4" s="78"/>
      <c r="H4" s="64"/>
      <c r="I4" s="79">
        <v>1</v>
      </c>
      <c r="J4" s="64"/>
      <c r="K4" s="64"/>
      <c r="L4" s="80"/>
      <c r="M4" s="64">
        <v>58</v>
      </c>
      <c r="N4" s="64">
        <v>1</v>
      </c>
      <c r="O4" s="64"/>
      <c r="P4" s="81">
        <f t="shared" si="0"/>
        <v>30</v>
      </c>
      <c r="Q4" s="64">
        <v>80</v>
      </c>
      <c r="R4" s="80">
        <f>Q4*1.1</f>
        <v>88</v>
      </c>
      <c r="S4" s="64">
        <v>0.9</v>
      </c>
      <c r="T4" s="82">
        <f>S4*1.3</f>
        <v>1.1700000000000002</v>
      </c>
      <c r="U4" s="75">
        <v>0</v>
      </c>
      <c r="V4" s="83">
        <f>U4*3</f>
        <v>0</v>
      </c>
      <c r="W4" s="75">
        <v>5</v>
      </c>
      <c r="X4" s="83">
        <f>W4*2.5</f>
        <v>12.5</v>
      </c>
      <c r="Y4" s="84">
        <f>L4+P4+R4+T4+V4+X4</f>
        <v>131.67000000000002</v>
      </c>
    </row>
    <row r="5" spans="1:25" ht="18.75" x14ac:dyDescent="0.3">
      <c r="A5" s="74"/>
      <c r="B5" s="75"/>
      <c r="C5" s="76"/>
      <c r="D5" s="75"/>
      <c r="E5" s="76"/>
      <c r="F5" s="77"/>
      <c r="G5" s="78"/>
      <c r="H5" s="64"/>
      <c r="I5" s="79">
        <v>2</v>
      </c>
      <c r="J5" s="64"/>
      <c r="K5" s="64"/>
      <c r="L5" s="80"/>
      <c r="M5" s="64">
        <v>58</v>
      </c>
      <c r="N5" s="64">
        <v>1</v>
      </c>
      <c r="O5" s="64"/>
      <c r="P5" s="81">
        <f t="shared" si="0"/>
        <v>30</v>
      </c>
      <c r="Q5" s="64">
        <v>80</v>
      </c>
      <c r="R5" s="80">
        <f>Q5*1.1</f>
        <v>88</v>
      </c>
      <c r="S5" s="64">
        <v>3</v>
      </c>
      <c r="T5" s="82">
        <f t="shared" ref="T5:T25" si="1">S5*1.3</f>
        <v>3.9000000000000004</v>
      </c>
      <c r="U5" s="75">
        <v>0</v>
      </c>
      <c r="V5" s="83">
        <f>U5*3</f>
        <v>0</v>
      </c>
      <c r="W5" s="75">
        <v>5</v>
      </c>
      <c r="X5" s="83">
        <f t="shared" ref="X5:X68" si="2">W5*2.5</f>
        <v>12.5</v>
      </c>
      <c r="Y5" s="84">
        <f>L5+P5+R5+T5+V5+X5</f>
        <v>134.4</v>
      </c>
    </row>
    <row r="6" spans="1:25" ht="18.75" x14ac:dyDescent="0.3">
      <c r="A6" s="74"/>
      <c r="B6" s="75"/>
      <c r="C6" s="76"/>
      <c r="D6" s="75"/>
      <c r="E6" s="76"/>
      <c r="F6" s="77"/>
      <c r="G6" s="78"/>
      <c r="H6" s="64"/>
      <c r="I6" s="79">
        <v>3</v>
      </c>
      <c r="J6" s="64"/>
      <c r="K6" s="64"/>
      <c r="L6" s="80"/>
      <c r="M6" s="64">
        <v>58</v>
      </c>
      <c r="N6" s="64">
        <v>1</v>
      </c>
      <c r="O6" s="64"/>
      <c r="P6" s="81">
        <f t="shared" si="0"/>
        <v>30</v>
      </c>
      <c r="Q6" s="64">
        <v>80</v>
      </c>
      <c r="R6" s="80">
        <f>Q6*1.1</f>
        <v>88</v>
      </c>
      <c r="S6" s="64">
        <v>3</v>
      </c>
      <c r="T6" s="82">
        <f t="shared" si="1"/>
        <v>3.9000000000000004</v>
      </c>
      <c r="U6" s="75">
        <v>11</v>
      </c>
      <c r="V6" s="83">
        <f>U6*3</f>
        <v>33</v>
      </c>
      <c r="W6" s="75">
        <v>5</v>
      </c>
      <c r="X6" s="83">
        <f t="shared" si="2"/>
        <v>12.5</v>
      </c>
      <c r="Y6" s="84">
        <f>L6+P6+R6+T6+V6+X6</f>
        <v>167.4</v>
      </c>
    </row>
    <row r="7" spans="1:25" ht="18.75" x14ac:dyDescent="0.3">
      <c r="A7" s="74"/>
      <c r="B7" s="75"/>
      <c r="C7" s="76"/>
      <c r="D7" s="75"/>
      <c r="E7" s="76"/>
      <c r="F7" s="77"/>
      <c r="G7" s="78"/>
      <c r="H7" s="64"/>
      <c r="I7" s="79">
        <v>4</v>
      </c>
      <c r="J7" s="64"/>
      <c r="K7" s="64"/>
      <c r="L7" s="80"/>
      <c r="M7" s="64">
        <v>58</v>
      </c>
      <c r="N7" s="64">
        <v>1</v>
      </c>
      <c r="O7" s="64"/>
      <c r="P7" s="81">
        <f t="shared" si="0"/>
        <v>30</v>
      </c>
      <c r="Q7" s="64">
        <v>76</v>
      </c>
      <c r="R7" s="80">
        <f>Q7*1.1</f>
        <v>83.600000000000009</v>
      </c>
      <c r="S7" s="64">
        <v>3</v>
      </c>
      <c r="T7" s="82">
        <f t="shared" si="1"/>
        <v>3.9000000000000004</v>
      </c>
      <c r="U7" s="75">
        <v>0</v>
      </c>
      <c r="V7" s="83">
        <f>U7*3</f>
        <v>0</v>
      </c>
      <c r="W7" s="75">
        <v>5</v>
      </c>
      <c r="X7" s="83">
        <f t="shared" si="2"/>
        <v>12.5</v>
      </c>
      <c r="Y7" s="84">
        <f>L7+P7+R7+T7+V7+X7</f>
        <v>130</v>
      </c>
    </row>
    <row r="8" spans="1:25" s="73" customFormat="1" x14ac:dyDescent="0.25">
      <c r="A8" s="85">
        <v>2</v>
      </c>
      <c r="B8" s="66" t="s">
        <v>111</v>
      </c>
      <c r="C8" s="67" t="s">
        <v>115</v>
      </c>
      <c r="D8" s="66" t="s">
        <v>113</v>
      </c>
      <c r="E8" s="67" t="s">
        <v>114</v>
      </c>
      <c r="F8" s="68">
        <v>7</v>
      </c>
      <c r="G8" s="69" t="s">
        <v>116</v>
      </c>
      <c r="H8" s="70">
        <v>12</v>
      </c>
      <c r="I8" s="70">
        <v>4</v>
      </c>
      <c r="J8" s="70">
        <v>2014</v>
      </c>
      <c r="K8" s="70">
        <v>0</v>
      </c>
      <c r="L8" s="70">
        <f>230*I8</f>
        <v>920</v>
      </c>
      <c r="M8" s="70">
        <v>96</v>
      </c>
      <c r="N8" s="70">
        <v>4</v>
      </c>
      <c r="O8" s="70"/>
      <c r="P8" s="70">
        <f t="shared" si="0"/>
        <v>120</v>
      </c>
      <c r="Q8" s="70">
        <v>208</v>
      </c>
      <c r="R8" s="70">
        <v>229</v>
      </c>
      <c r="S8" s="70">
        <v>72</v>
      </c>
      <c r="T8" s="71">
        <f t="shared" si="1"/>
        <v>93.600000000000009</v>
      </c>
      <c r="U8" s="66">
        <v>1</v>
      </c>
      <c r="V8" s="66">
        <f>U8*3</f>
        <v>3</v>
      </c>
      <c r="W8" s="66">
        <v>12</v>
      </c>
      <c r="X8" s="66">
        <f t="shared" si="2"/>
        <v>30</v>
      </c>
      <c r="Y8" s="72">
        <f>X8+V8+T8+R8+P8+L8</f>
        <v>1395.6</v>
      </c>
    </row>
    <row r="9" spans="1:25" ht="18.75" x14ac:dyDescent="0.3">
      <c r="A9" s="86"/>
      <c r="B9" s="75"/>
      <c r="C9" s="76"/>
      <c r="D9" s="75"/>
      <c r="E9" s="76"/>
      <c r="F9" s="77"/>
      <c r="G9" s="78"/>
      <c r="H9" s="64"/>
      <c r="I9" s="79">
        <v>1</v>
      </c>
      <c r="J9" s="64"/>
      <c r="K9" s="64"/>
      <c r="L9" s="80"/>
      <c r="M9" s="64">
        <v>24</v>
      </c>
      <c r="N9" s="64">
        <v>1</v>
      </c>
      <c r="O9" s="64"/>
      <c r="P9" s="81">
        <f t="shared" si="0"/>
        <v>30</v>
      </c>
      <c r="Q9" s="64">
        <v>52</v>
      </c>
      <c r="R9" s="80">
        <f>Q9*1.1</f>
        <v>57.2</v>
      </c>
      <c r="S9" s="64">
        <v>18</v>
      </c>
      <c r="T9" s="82">
        <f t="shared" si="1"/>
        <v>23.400000000000002</v>
      </c>
      <c r="U9" s="75">
        <v>0</v>
      </c>
      <c r="V9" s="83">
        <f>U9*8*3</f>
        <v>0</v>
      </c>
      <c r="W9" s="75">
        <v>3</v>
      </c>
      <c r="X9" s="83">
        <f t="shared" si="2"/>
        <v>7.5</v>
      </c>
      <c r="Y9" s="84">
        <f>P9+R9+T9+V9+X9</f>
        <v>118.10000000000001</v>
      </c>
    </row>
    <row r="10" spans="1:25" ht="18.75" x14ac:dyDescent="0.3">
      <c r="A10" s="86"/>
      <c r="B10" s="75"/>
      <c r="C10" s="76"/>
      <c r="D10" s="75"/>
      <c r="E10" s="76"/>
      <c r="F10" s="77"/>
      <c r="G10" s="78"/>
      <c r="H10" s="64"/>
      <c r="I10" s="79">
        <v>2</v>
      </c>
      <c r="J10" s="64"/>
      <c r="K10" s="64"/>
      <c r="L10" s="80"/>
      <c r="M10" s="64">
        <v>24</v>
      </c>
      <c r="N10" s="64">
        <v>1</v>
      </c>
      <c r="O10" s="64"/>
      <c r="P10" s="81">
        <f t="shared" si="0"/>
        <v>30</v>
      </c>
      <c r="Q10" s="64">
        <v>52</v>
      </c>
      <c r="R10" s="80">
        <f>Q10*1.1</f>
        <v>57.2</v>
      </c>
      <c r="S10" s="64">
        <v>18</v>
      </c>
      <c r="T10" s="82">
        <f t="shared" si="1"/>
        <v>23.400000000000002</v>
      </c>
      <c r="U10" s="75">
        <v>0</v>
      </c>
      <c r="V10" s="83">
        <f>U10*3</f>
        <v>0</v>
      </c>
      <c r="W10" s="75">
        <v>3</v>
      </c>
      <c r="X10" s="83">
        <f t="shared" si="2"/>
        <v>7.5</v>
      </c>
      <c r="Y10" s="84">
        <f>P10+R10+T10+V10+X10</f>
        <v>118.10000000000001</v>
      </c>
    </row>
    <row r="11" spans="1:25" ht="18.75" x14ac:dyDescent="0.3">
      <c r="A11" s="86"/>
      <c r="B11" s="75"/>
      <c r="C11" s="76"/>
      <c r="D11" s="75"/>
      <c r="E11" s="76"/>
      <c r="F11" s="77"/>
      <c r="G11" s="78"/>
      <c r="H11" s="64"/>
      <c r="I11" s="79">
        <v>3</v>
      </c>
      <c r="J11" s="64"/>
      <c r="K11" s="64"/>
      <c r="L11" s="80"/>
      <c r="M11" s="64">
        <v>24</v>
      </c>
      <c r="N11" s="64">
        <v>1</v>
      </c>
      <c r="O11" s="64"/>
      <c r="P11" s="81">
        <f t="shared" si="0"/>
        <v>30</v>
      </c>
      <c r="Q11" s="64">
        <v>52</v>
      </c>
      <c r="R11" s="80">
        <f>Q11*1.1</f>
        <v>57.2</v>
      </c>
      <c r="S11" s="64">
        <v>18</v>
      </c>
      <c r="T11" s="82">
        <f t="shared" si="1"/>
        <v>23.400000000000002</v>
      </c>
      <c r="U11" s="75">
        <v>1</v>
      </c>
      <c r="V11" s="83">
        <f>U11*3</f>
        <v>3</v>
      </c>
      <c r="W11" s="75">
        <v>3</v>
      </c>
      <c r="X11" s="83">
        <f t="shared" si="2"/>
        <v>7.5</v>
      </c>
      <c r="Y11" s="84">
        <f>P11+R11+T11+V11+X11</f>
        <v>121.10000000000001</v>
      </c>
    </row>
    <row r="12" spans="1:25" ht="18.75" x14ac:dyDescent="0.3">
      <c r="A12" s="86"/>
      <c r="B12" s="75"/>
      <c r="C12" s="76"/>
      <c r="D12" s="75"/>
      <c r="E12" s="76"/>
      <c r="F12" s="77"/>
      <c r="G12" s="78"/>
      <c r="H12" s="64"/>
      <c r="I12" s="79">
        <v>4</v>
      </c>
      <c r="J12" s="64"/>
      <c r="K12" s="64"/>
      <c r="L12" s="80"/>
      <c r="M12" s="64">
        <v>24</v>
      </c>
      <c r="N12" s="64">
        <v>1</v>
      </c>
      <c r="O12" s="64"/>
      <c r="P12" s="81">
        <f t="shared" si="0"/>
        <v>30</v>
      </c>
      <c r="Q12" s="64">
        <v>52</v>
      </c>
      <c r="R12" s="80">
        <f>Q12*1.1</f>
        <v>57.2</v>
      </c>
      <c r="S12" s="64">
        <v>18</v>
      </c>
      <c r="T12" s="82">
        <f t="shared" si="1"/>
        <v>23.400000000000002</v>
      </c>
      <c r="U12" s="75">
        <v>0</v>
      </c>
      <c r="V12" s="83">
        <f>U12*3</f>
        <v>0</v>
      </c>
      <c r="W12" s="75">
        <v>3</v>
      </c>
      <c r="X12" s="83">
        <f t="shared" si="2"/>
        <v>7.5</v>
      </c>
      <c r="Y12" s="84">
        <f>P12+R12+T12+V12+X12</f>
        <v>118.10000000000001</v>
      </c>
    </row>
    <row r="13" spans="1:25" s="73" customFormat="1" x14ac:dyDescent="0.25">
      <c r="A13" s="85">
        <v>3</v>
      </c>
      <c r="B13" s="66" t="s">
        <v>111</v>
      </c>
      <c r="C13" s="67" t="s">
        <v>117</v>
      </c>
      <c r="D13" s="66" t="s">
        <v>113</v>
      </c>
      <c r="E13" s="67" t="s">
        <v>114</v>
      </c>
      <c r="F13" s="68">
        <v>7</v>
      </c>
      <c r="G13" s="69" t="s">
        <v>118</v>
      </c>
      <c r="H13" s="70">
        <v>12</v>
      </c>
      <c r="I13" s="70">
        <v>12</v>
      </c>
      <c r="J13" s="70">
        <v>2014</v>
      </c>
      <c r="K13" s="70">
        <v>0</v>
      </c>
      <c r="L13" s="70">
        <f>I13*150</f>
        <v>1800</v>
      </c>
      <c r="M13" s="70">
        <v>132</v>
      </c>
      <c r="N13" s="70">
        <v>0</v>
      </c>
      <c r="O13" s="70">
        <v>12</v>
      </c>
      <c r="P13" s="70">
        <f t="shared" si="0"/>
        <v>0</v>
      </c>
      <c r="Q13" s="70">
        <v>204</v>
      </c>
      <c r="R13" s="70">
        <f>Q13*1.1</f>
        <v>224.4</v>
      </c>
      <c r="S13" s="70">
        <v>4.9800000000000004</v>
      </c>
      <c r="T13" s="71">
        <f t="shared" si="1"/>
        <v>6.4740000000000011</v>
      </c>
      <c r="U13" s="66">
        <v>2</v>
      </c>
      <c r="V13" s="66">
        <f>U13*3</f>
        <v>6</v>
      </c>
      <c r="W13" s="66">
        <v>36</v>
      </c>
      <c r="X13" s="66">
        <f t="shared" si="2"/>
        <v>90</v>
      </c>
      <c r="Y13" s="72">
        <f>X13+V13+T13+R13+P13+L13</f>
        <v>2126.8739999999998</v>
      </c>
    </row>
    <row r="14" spans="1:25" ht="18.75" x14ac:dyDescent="0.3">
      <c r="A14" s="86"/>
      <c r="B14" s="75"/>
      <c r="C14" s="76"/>
      <c r="D14" s="75"/>
      <c r="E14" s="76"/>
      <c r="F14" s="77"/>
      <c r="G14" s="78"/>
      <c r="H14" s="64"/>
      <c r="I14" s="79">
        <v>1</v>
      </c>
      <c r="J14" s="64"/>
      <c r="K14" s="64"/>
      <c r="L14" s="80"/>
      <c r="M14" s="64">
        <v>11</v>
      </c>
      <c r="N14" s="64">
        <v>0</v>
      </c>
      <c r="O14" s="64"/>
      <c r="P14" s="81"/>
      <c r="Q14" s="64">
        <v>17</v>
      </c>
      <c r="R14" s="80">
        <f t="shared" ref="R14:R77" si="3">Q14*1.1</f>
        <v>18.700000000000003</v>
      </c>
      <c r="S14" s="87">
        <v>0.4</v>
      </c>
      <c r="T14" s="82">
        <f t="shared" si="1"/>
        <v>0.52</v>
      </c>
      <c r="U14" s="75">
        <v>0</v>
      </c>
      <c r="V14" s="83">
        <f t="shared" ref="V14:V27" si="4">U14*8*3</f>
        <v>0</v>
      </c>
      <c r="W14" s="75">
        <v>3</v>
      </c>
      <c r="X14" s="83">
        <f t="shared" si="2"/>
        <v>7.5</v>
      </c>
      <c r="Y14" s="84">
        <f t="shared" ref="Y14:Y25" si="5">L14+P14+R14+T14+V14+X14</f>
        <v>26.720000000000002</v>
      </c>
    </row>
    <row r="15" spans="1:25" ht="18.75" x14ac:dyDescent="0.3">
      <c r="A15" s="86"/>
      <c r="B15" s="75"/>
      <c r="C15" s="76"/>
      <c r="D15" s="75"/>
      <c r="E15" s="76"/>
      <c r="F15" s="77"/>
      <c r="G15" s="78"/>
      <c r="H15" s="64"/>
      <c r="I15" s="79">
        <v>2</v>
      </c>
      <c r="J15" s="64"/>
      <c r="K15" s="64"/>
      <c r="L15" s="80"/>
      <c r="M15" s="64">
        <v>11</v>
      </c>
      <c r="N15" s="64">
        <v>0</v>
      </c>
      <c r="O15" s="64"/>
      <c r="P15" s="81"/>
      <c r="Q15" s="64">
        <v>17</v>
      </c>
      <c r="R15" s="80">
        <f t="shared" si="3"/>
        <v>18.700000000000003</v>
      </c>
      <c r="S15" s="87">
        <v>0.7</v>
      </c>
      <c r="T15" s="82">
        <f t="shared" si="1"/>
        <v>0.90999999999999992</v>
      </c>
      <c r="U15" s="75">
        <v>0</v>
      </c>
      <c r="V15" s="83">
        <f t="shared" si="4"/>
        <v>0</v>
      </c>
      <c r="W15" s="75">
        <v>3</v>
      </c>
      <c r="X15" s="83">
        <f t="shared" si="2"/>
        <v>7.5</v>
      </c>
      <c r="Y15" s="84">
        <f t="shared" si="5"/>
        <v>27.110000000000003</v>
      </c>
    </row>
    <row r="16" spans="1:25" ht="18.75" x14ac:dyDescent="0.3">
      <c r="A16" s="86"/>
      <c r="B16" s="75"/>
      <c r="C16" s="76"/>
      <c r="D16" s="75"/>
      <c r="E16" s="76"/>
      <c r="F16" s="77"/>
      <c r="G16" s="78"/>
      <c r="H16" s="64"/>
      <c r="I16" s="79">
        <v>3</v>
      </c>
      <c r="J16" s="64"/>
      <c r="K16" s="64"/>
      <c r="L16" s="80"/>
      <c r="M16" s="64">
        <v>11</v>
      </c>
      <c r="N16" s="64">
        <v>0</v>
      </c>
      <c r="O16" s="64"/>
      <c r="P16" s="81"/>
      <c r="Q16" s="64">
        <v>17</v>
      </c>
      <c r="R16" s="80">
        <f t="shared" si="3"/>
        <v>18.700000000000003</v>
      </c>
      <c r="S16" s="87">
        <v>0.4</v>
      </c>
      <c r="T16" s="82">
        <f t="shared" si="1"/>
        <v>0.52</v>
      </c>
      <c r="U16" s="75">
        <v>0</v>
      </c>
      <c r="V16" s="83">
        <f t="shared" si="4"/>
        <v>0</v>
      </c>
      <c r="W16" s="75">
        <v>3</v>
      </c>
      <c r="X16" s="83">
        <f t="shared" si="2"/>
        <v>7.5</v>
      </c>
      <c r="Y16" s="84">
        <f t="shared" si="5"/>
        <v>26.720000000000002</v>
      </c>
    </row>
    <row r="17" spans="1:25" ht="18.75" x14ac:dyDescent="0.3">
      <c r="A17" s="86"/>
      <c r="B17" s="75"/>
      <c r="C17" s="76"/>
      <c r="D17" s="75"/>
      <c r="E17" s="76"/>
      <c r="F17" s="77"/>
      <c r="G17" s="78"/>
      <c r="H17" s="64"/>
      <c r="I17" s="79">
        <v>4</v>
      </c>
      <c r="J17" s="64"/>
      <c r="K17" s="64"/>
      <c r="L17" s="80"/>
      <c r="M17" s="64">
        <v>11</v>
      </c>
      <c r="N17" s="64">
        <v>0</v>
      </c>
      <c r="O17" s="64"/>
      <c r="P17" s="81"/>
      <c r="Q17" s="64">
        <v>17</v>
      </c>
      <c r="R17" s="80">
        <f t="shared" si="3"/>
        <v>18.700000000000003</v>
      </c>
      <c r="S17" s="87">
        <v>0.57999999999999996</v>
      </c>
      <c r="T17" s="82">
        <f t="shared" si="1"/>
        <v>0.754</v>
      </c>
      <c r="U17" s="75">
        <v>0</v>
      </c>
      <c r="V17" s="83">
        <f t="shared" si="4"/>
        <v>0</v>
      </c>
      <c r="W17" s="75">
        <v>3</v>
      </c>
      <c r="X17" s="83">
        <f t="shared" si="2"/>
        <v>7.5</v>
      </c>
      <c r="Y17" s="84">
        <f t="shared" si="5"/>
        <v>26.954000000000004</v>
      </c>
    </row>
    <row r="18" spans="1:25" ht="18.75" x14ac:dyDescent="0.3">
      <c r="A18" s="86"/>
      <c r="B18" s="75"/>
      <c r="C18" s="76"/>
      <c r="D18" s="75"/>
      <c r="E18" s="76"/>
      <c r="F18" s="77"/>
      <c r="G18" s="78"/>
      <c r="H18" s="64"/>
      <c r="I18" s="79">
        <v>5</v>
      </c>
      <c r="J18" s="64"/>
      <c r="K18" s="64"/>
      <c r="L18" s="80"/>
      <c r="M18" s="64">
        <v>11</v>
      </c>
      <c r="N18" s="64">
        <v>0</v>
      </c>
      <c r="O18" s="64"/>
      <c r="P18" s="81"/>
      <c r="Q18" s="64">
        <v>17</v>
      </c>
      <c r="R18" s="80">
        <f t="shared" si="3"/>
        <v>18.700000000000003</v>
      </c>
      <c r="S18" s="87">
        <v>0.4</v>
      </c>
      <c r="T18" s="82">
        <f t="shared" si="1"/>
        <v>0.52</v>
      </c>
      <c r="U18" s="75">
        <v>0</v>
      </c>
      <c r="V18" s="83">
        <f t="shared" si="4"/>
        <v>0</v>
      </c>
      <c r="W18" s="75">
        <v>3</v>
      </c>
      <c r="X18" s="83">
        <f t="shared" si="2"/>
        <v>7.5</v>
      </c>
      <c r="Y18" s="84">
        <f t="shared" si="5"/>
        <v>26.720000000000002</v>
      </c>
    </row>
    <row r="19" spans="1:25" ht="18.75" x14ac:dyDescent="0.3">
      <c r="A19" s="86"/>
      <c r="B19" s="75"/>
      <c r="C19" s="76"/>
      <c r="D19" s="75"/>
      <c r="E19" s="76"/>
      <c r="F19" s="77"/>
      <c r="G19" s="78"/>
      <c r="H19" s="64"/>
      <c r="I19" s="79">
        <v>6</v>
      </c>
      <c r="J19" s="64"/>
      <c r="K19" s="64"/>
      <c r="L19" s="80"/>
      <c r="M19" s="64">
        <v>11</v>
      </c>
      <c r="N19" s="64">
        <v>0</v>
      </c>
      <c r="O19" s="64"/>
      <c r="P19" s="81"/>
      <c r="Q19" s="64">
        <v>17</v>
      </c>
      <c r="R19" s="80">
        <f t="shared" si="3"/>
        <v>18.700000000000003</v>
      </c>
      <c r="S19" s="87">
        <v>0.16</v>
      </c>
      <c r="T19" s="82">
        <f t="shared" si="1"/>
        <v>0.20800000000000002</v>
      </c>
      <c r="U19" s="75">
        <v>0</v>
      </c>
      <c r="V19" s="83">
        <f t="shared" si="4"/>
        <v>0</v>
      </c>
      <c r="W19" s="75">
        <v>3</v>
      </c>
      <c r="X19" s="83">
        <f t="shared" si="2"/>
        <v>7.5</v>
      </c>
      <c r="Y19" s="84">
        <f t="shared" si="5"/>
        <v>26.408000000000001</v>
      </c>
    </row>
    <row r="20" spans="1:25" ht="18.75" x14ac:dyDescent="0.3">
      <c r="A20" s="86"/>
      <c r="B20" s="75"/>
      <c r="C20" s="76"/>
      <c r="D20" s="75"/>
      <c r="E20" s="76"/>
      <c r="F20" s="77"/>
      <c r="G20" s="78"/>
      <c r="H20" s="64"/>
      <c r="I20" s="79">
        <v>7</v>
      </c>
      <c r="J20" s="64"/>
      <c r="K20" s="64"/>
      <c r="L20" s="80"/>
      <c r="M20" s="64">
        <v>11</v>
      </c>
      <c r="N20" s="64">
        <v>0</v>
      </c>
      <c r="O20" s="64"/>
      <c r="P20" s="81"/>
      <c r="Q20" s="64">
        <v>17</v>
      </c>
      <c r="R20" s="80">
        <f t="shared" si="3"/>
        <v>18.700000000000003</v>
      </c>
      <c r="S20" s="87">
        <v>0.375</v>
      </c>
      <c r="T20" s="82">
        <f t="shared" si="1"/>
        <v>0.48750000000000004</v>
      </c>
      <c r="U20" s="75">
        <v>0</v>
      </c>
      <c r="V20" s="83">
        <f t="shared" si="4"/>
        <v>0</v>
      </c>
      <c r="W20" s="75">
        <v>3</v>
      </c>
      <c r="X20" s="83">
        <f t="shared" si="2"/>
        <v>7.5</v>
      </c>
      <c r="Y20" s="84">
        <f t="shared" si="5"/>
        <v>26.687500000000004</v>
      </c>
    </row>
    <row r="21" spans="1:25" ht="18.75" x14ac:dyDescent="0.3">
      <c r="A21" s="86"/>
      <c r="B21" s="75"/>
      <c r="C21" s="76"/>
      <c r="D21" s="75"/>
      <c r="E21" s="76"/>
      <c r="F21" s="77"/>
      <c r="G21" s="78"/>
      <c r="H21" s="64"/>
      <c r="I21" s="79">
        <v>8</v>
      </c>
      <c r="J21" s="64"/>
      <c r="K21" s="64"/>
      <c r="L21" s="80"/>
      <c r="M21" s="64">
        <v>11</v>
      </c>
      <c r="N21" s="64">
        <v>0</v>
      </c>
      <c r="O21" s="64"/>
      <c r="P21" s="81"/>
      <c r="Q21" s="64">
        <v>17</v>
      </c>
      <c r="R21" s="80">
        <f t="shared" si="3"/>
        <v>18.700000000000003</v>
      </c>
      <c r="S21" s="87">
        <v>0.25</v>
      </c>
      <c r="T21" s="82">
        <f t="shared" si="1"/>
        <v>0.32500000000000001</v>
      </c>
      <c r="U21" s="75">
        <v>0</v>
      </c>
      <c r="V21" s="83">
        <f t="shared" si="4"/>
        <v>0</v>
      </c>
      <c r="W21" s="75">
        <v>3</v>
      </c>
      <c r="X21" s="83">
        <f t="shared" si="2"/>
        <v>7.5</v>
      </c>
      <c r="Y21" s="84">
        <f t="shared" si="5"/>
        <v>26.525000000000002</v>
      </c>
    </row>
    <row r="22" spans="1:25" ht="18.75" x14ac:dyDescent="0.3">
      <c r="A22" s="86"/>
      <c r="B22" s="75"/>
      <c r="C22" s="76"/>
      <c r="D22" s="75"/>
      <c r="E22" s="76"/>
      <c r="F22" s="77"/>
      <c r="G22" s="78"/>
      <c r="H22" s="64"/>
      <c r="I22" s="79">
        <v>9</v>
      </c>
      <c r="J22" s="64"/>
      <c r="K22" s="64"/>
      <c r="L22" s="80"/>
      <c r="M22" s="64">
        <v>11</v>
      </c>
      <c r="N22" s="64">
        <v>0</v>
      </c>
      <c r="O22" s="64"/>
      <c r="P22" s="81"/>
      <c r="Q22" s="64">
        <v>17</v>
      </c>
      <c r="R22" s="80">
        <f t="shared" si="3"/>
        <v>18.700000000000003</v>
      </c>
      <c r="S22" s="87">
        <v>0.33</v>
      </c>
      <c r="T22" s="82">
        <f t="shared" si="1"/>
        <v>0.42900000000000005</v>
      </c>
      <c r="U22" s="75">
        <v>0</v>
      </c>
      <c r="V22" s="83">
        <f t="shared" si="4"/>
        <v>0</v>
      </c>
      <c r="W22" s="75">
        <v>3</v>
      </c>
      <c r="X22" s="83">
        <f t="shared" si="2"/>
        <v>7.5</v>
      </c>
      <c r="Y22" s="84">
        <f t="shared" si="5"/>
        <v>26.629000000000001</v>
      </c>
    </row>
    <row r="23" spans="1:25" ht="18.75" x14ac:dyDescent="0.3">
      <c r="A23" s="86"/>
      <c r="B23" s="75"/>
      <c r="C23" s="76"/>
      <c r="D23" s="75"/>
      <c r="E23" s="76"/>
      <c r="F23" s="77"/>
      <c r="G23" s="78"/>
      <c r="H23" s="64"/>
      <c r="I23" s="79">
        <v>10</v>
      </c>
      <c r="J23" s="64"/>
      <c r="K23" s="64"/>
      <c r="L23" s="80"/>
      <c r="M23" s="64">
        <v>11</v>
      </c>
      <c r="N23" s="64">
        <v>0</v>
      </c>
      <c r="O23" s="64"/>
      <c r="P23" s="81"/>
      <c r="Q23" s="64">
        <v>17</v>
      </c>
      <c r="R23" s="80">
        <f t="shared" si="3"/>
        <v>18.700000000000003</v>
      </c>
      <c r="S23" s="87">
        <v>0.33</v>
      </c>
      <c r="T23" s="82">
        <f t="shared" si="1"/>
        <v>0.42900000000000005</v>
      </c>
      <c r="U23" s="75">
        <v>0</v>
      </c>
      <c r="V23" s="83">
        <f t="shared" si="4"/>
        <v>0</v>
      </c>
      <c r="W23" s="75">
        <v>3</v>
      </c>
      <c r="X23" s="83">
        <f t="shared" si="2"/>
        <v>7.5</v>
      </c>
      <c r="Y23" s="84">
        <f t="shared" si="5"/>
        <v>26.629000000000001</v>
      </c>
    </row>
    <row r="24" spans="1:25" ht="18.75" x14ac:dyDescent="0.3">
      <c r="A24" s="86"/>
      <c r="B24" s="75"/>
      <c r="C24" s="76"/>
      <c r="D24" s="75"/>
      <c r="E24" s="76"/>
      <c r="F24" s="77"/>
      <c r="G24" s="78"/>
      <c r="H24" s="64"/>
      <c r="I24" s="79">
        <v>11</v>
      </c>
      <c r="J24" s="64"/>
      <c r="K24" s="64"/>
      <c r="L24" s="80"/>
      <c r="M24" s="64">
        <v>11</v>
      </c>
      <c r="N24" s="64">
        <v>0</v>
      </c>
      <c r="O24" s="64"/>
      <c r="P24" s="81"/>
      <c r="Q24" s="64">
        <v>17</v>
      </c>
      <c r="R24" s="80">
        <f t="shared" si="3"/>
        <v>18.700000000000003</v>
      </c>
      <c r="S24" s="87">
        <v>0.25</v>
      </c>
      <c r="T24" s="82">
        <f t="shared" si="1"/>
        <v>0.32500000000000001</v>
      </c>
      <c r="U24" s="75">
        <v>2</v>
      </c>
      <c r="V24" s="83">
        <f>U24*3</f>
        <v>6</v>
      </c>
      <c r="W24" s="75">
        <v>3</v>
      </c>
      <c r="X24" s="83">
        <f t="shared" si="2"/>
        <v>7.5</v>
      </c>
      <c r="Y24" s="84">
        <f t="shared" si="5"/>
        <v>32.525000000000006</v>
      </c>
    </row>
    <row r="25" spans="1:25" ht="18.75" x14ac:dyDescent="0.3">
      <c r="A25" s="86"/>
      <c r="B25" s="75"/>
      <c r="C25" s="76"/>
      <c r="D25" s="75"/>
      <c r="E25" s="76"/>
      <c r="F25" s="77"/>
      <c r="G25" s="78"/>
      <c r="H25" s="64"/>
      <c r="I25" s="79">
        <v>12</v>
      </c>
      <c r="J25" s="64"/>
      <c r="K25" s="64"/>
      <c r="L25" s="80"/>
      <c r="M25" s="64">
        <v>11</v>
      </c>
      <c r="N25" s="64">
        <v>0</v>
      </c>
      <c r="O25" s="64"/>
      <c r="P25" s="81"/>
      <c r="Q25" s="64">
        <v>17</v>
      </c>
      <c r="R25" s="80">
        <f t="shared" si="3"/>
        <v>18.700000000000003</v>
      </c>
      <c r="S25" s="87">
        <v>0.8</v>
      </c>
      <c r="T25" s="82">
        <f t="shared" si="1"/>
        <v>1.04</v>
      </c>
      <c r="U25" s="75">
        <v>0</v>
      </c>
      <c r="V25" s="83">
        <f t="shared" si="4"/>
        <v>0</v>
      </c>
      <c r="W25" s="75">
        <v>3</v>
      </c>
      <c r="X25" s="83">
        <f t="shared" si="2"/>
        <v>7.5</v>
      </c>
      <c r="Y25" s="84">
        <f t="shared" si="5"/>
        <v>27.240000000000002</v>
      </c>
    </row>
    <row r="26" spans="1:25" s="73" customFormat="1" x14ac:dyDescent="0.25">
      <c r="A26" s="85">
        <v>4</v>
      </c>
      <c r="B26" s="66" t="s">
        <v>119</v>
      </c>
      <c r="C26" s="67">
        <v>2</v>
      </c>
      <c r="D26" s="66" t="s">
        <v>113</v>
      </c>
      <c r="E26" s="67" t="s">
        <v>114</v>
      </c>
      <c r="F26" s="68">
        <v>7</v>
      </c>
      <c r="G26" s="67" t="s">
        <v>120</v>
      </c>
      <c r="H26" s="70">
        <v>12</v>
      </c>
      <c r="I26" s="70">
        <v>9</v>
      </c>
      <c r="J26" s="70">
        <v>2014</v>
      </c>
      <c r="K26" s="70">
        <v>0</v>
      </c>
      <c r="L26" s="70">
        <f>230*I26</f>
        <v>2070</v>
      </c>
      <c r="M26" s="70">
        <v>216</v>
      </c>
      <c r="N26" s="70">
        <v>0</v>
      </c>
      <c r="O26" s="70">
        <v>9</v>
      </c>
      <c r="P26" s="70">
        <f>N26*30</f>
        <v>0</v>
      </c>
      <c r="Q26" s="70">
        <v>576</v>
      </c>
      <c r="R26" s="70">
        <f t="shared" si="3"/>
        <v>633.6</v>
      </c>
      <c r="S26" s="70">
        <v>0</v>
      </c>
      <c r="T26" s="71">
        <f>S26*1.3</f>
        <v>0</v>
      </c>
      <c r="U26" s="66">
        <v>64</v>
      </c>
      <c r="V26" s="66">
        <f>U26*3</f>
        <v>192</v>
      </c>
      <c r="W26" s="66">
        <v>10</v>
      </c>
      <c r="X26" s="66">
        <f t="shared" si="2"/>
        <v>25</v>
      </c>
      <c r="Y26" s="72">
        <f>X26+V26+T26+R26+P26+L26</f>
        <v>2920.6</v>
      </c>
    </row>
    <row r="27" spans="1:25" ht="18.75" x14ac:dyDescent="0.3">
      <c r="A27" s="86"/>
      <c r="B27" s="75"/>
      <c r="C27" s="76"/>
      <c r="D27" s="75"/>
      <c r="E27" s="76"/>
      <c r="F27" s="77"/>
      <c r="G27" s="76"/>
      <c r="H27" s="64"/>
      <c r="I27" s="79">
        <v>1</v>
      </c>
      <c r="J27" s="64"/>
      <c r="K27" s="64"/>
      <c r="L27" s="80"/>
      <c r="M27" s="64">
        <v>24</v>
      </c>
      <c r="N27" s="64">
        <v>0</v>
      </c>
      <c r="O27" s="64"/>
      <c r="P27" s="81"/>
      <c r="Q27" s="64">
        <v>64</v>
      </c>
      <c r="R27" s="80">
        <f t="shared" si="3"/>
        <v>70.400000000000006</v>
      </c>
      <c r="S27" s="64"/>
      <c r="T27" s="82"/>
      <c r="U27" s="75">
        <v>0</v>
      </c>
      <c r="V27" s="83">
        <f t="shared" si="4"/>
        <v>0</v>
      </c>
      <c r="W27" s="75">
        <v>2</v>
      </c>
      <c r="X27" s="83">
        <f t="shared" si="2"/>
        <v>5</v>
      </c>
      <c r="Y27" s="84">
        <f t="shared" ref="Y27:Y35" si="6">X27+V27+T27+R27+P27+L27</f>
        <v>75.400000000000006</v>
      </c>
    </row>
    <row r="28" spans="1:25" ht="18.75" x14ac:dyDescent="0.3">
      <c r="A28" s="86"/>
      <c r="B28" s="75"/>
      <c r="C28" s="76"/>
      <c r="D28" s="75"/>
      <c r="E28" s="76"/>
      <c r="F28" s="77"/>
      <c r="G28" s="76"/>
      <c r="H28" s="64"/>
      <c r="I28" s="79">
        <v>2</v>
      </c>
      <c r="J28" s="64"/>
      <c r="K28" s="64"/>
      <c r="L28" s="80"/>
      <c r="M28" s="64">
        <v>24</v>
      </c>
      <c r="N28" s="64">
        <v>0</v>
      </c>
      <c r="O28" s="64"/>
      <c r="P28" s="81"/>
      <c r="Q28" s="64">
        <v>64</v>
      </c>
      <c r="R28" s="80">
        <f t="shared" si="3"/>
        <v>70.400000000000006</v>
      </c>
      <c r="S28" s="64"/>
      <c r="T28" s="82"/>
      <c r="U28" s="75">
        <v>8</v>
      </c>
      <c r="V28" s="83">
        <f>U28*3</f>
        <v>24</v>
      </c>
      <c r="W28" s="75">
        <v>1</v>
      </c>
      <c r="X28" s="83">
        <f t="shared" si="2"/>
        <v>2.5</v>
      </c>
      <c r="Y28" s="84">
        <f t="shared" si="6"/>
        <v>96.9</v>
      </c>
    </row>
    <row r="29" spans="1:25" ht="18.75" x14ac:dyDescent="0.3">
      <c r="A29" s="86"/>
      <c r="B29" s="75"/>
      <c r="C29" s="76"/>
      <c r="D29" s="75"/>
      <c r="E29" s="76"/>
      <c r="F29" s="77"/>
      <c r="G29" s="76"/>
      <c r="H29" s="64"/>
      <c r="I29" s="79">
        <v>3</v>
      </c>
      <c r="J29" s="64"/>
      <c r="K29" s="64"/>
      <c r="L29" s="80"/>
      <c r="M29" s="64">
        <v>24</v>
      </c>
      <c r="N29" s="64">
        <v>0</v>
      </c>
      <c r="O29" s="64"/>
      <c r="P29" s="81"/>
      <c r="Q29" s="64">
        <v>64</v>
      </c>
      <c r="R29" s="80">
        <f t="shared" si="3"/>
        <v>70.400000000000006</v>
      </c>
      <c r="S29" s="64"/>
      <c r="T29" s="82"/>
      <c r="U29" s="75">
        <v>8</v>
      </c>
      <c r="V29" s="83">
        <f t="shared" ref="V29:V35" si="7">U29*3</f>
        <v>24</v>
      </c>
      <c r="W29" s="75">
        <v>1</v>
      </c>
      <c r="X29" s="83">
        <f t="shared" si="2"/>
        <v>2.5</v>
      </c>
      <c r="Y29" s="84">
        <f t="shared" si="6"/>
        <v>96.9</v>
      </c>
    </row>
    <row r="30" spans="1:25" ht="18.75" x14ac:dyDescent="0.3">
      <c r="A30" s="86"/>
      <c r="B30" s="75"/>
      <c r="C30" s="76"/>
      <c r="D30" s="75"/>
      <c r="E30" s="76"/>
      <c r="F30" s="77"/>
      <c r="G30" s="76"/>
      <c r="H30" s="64"/>
      <c r="I30" s="79">
        <v>4</v>
      </c>
      <c r="J30" s="64"/>
      <c r="K30" s="64"/>
      <c r="L30" s="80"/>
      <c r="M30" s="64">
        <v>24</v>
      </c>
      <c r="N30" s="64">
        <v>0</v>
      </c>
      <c r="O30" s="64"/>
      <c r="P30" s="81"/>
      <c r="Q30" s="64">
        <v>64</v>
      </c>
      <c r="R30" s="80">
        <f t="shared" si="3"/>
        <v>70.400000000000006</v>
      </c>
      <c r="S30" s="64"/>
      <c r="T30" s="82"/>
      <c r="U30" s="75">
        <v>8</v>
      </c>
      <c r="V30" s="83">
        <f t="shared" si="7"/>
        <v>24</v>
      </c>
      <c r="W30" s="75">
        <v>1</v>
      </c>
      <c r="X30" s="83">
        <f t="shared" si="2"/>
        <v>2.5</v>
      </c>
      <c r="Y30" s="84">
        <f t="shared" si="6"/>
        <v>96.9</v>
      </c>
    </row>
    <row r="31" spans="1:25" ht="18.75" x14ac:dyDescent="0.3">
      <c r="A31" s="86"/>
      <c r="B31" s="75"/>
      <c r="C31" s="76"/>
      <c r="D31" s="75"/>
      <c r="E31" s="76"/>
      <c r="F31" s="77"/>
      <c r="G31" s="76"/>
      <c r="H31" s="64"/>
      <c r="I31" s="79">
        <v>5</v>
      </c>
      <c r="J31" s="64"/>
      <c r="K31" s="64"/>
      <c r="L31" s="80"/>
      <c r="M31" s="64">
        <v>24</v>
      </c>
      <c r="N31" s="64">
        <v>0</v>
      </c>
      <c r="O31" s="64"/>
      <c r="P31" s="81"/>
      <c r="Q31" s="64">
        <v>64</v>
      </c>
      <c r="R31" s="80">
        <f t="shared" si="3"/>
        <v>70.400000000000006</v>
      </c>
      <c r="S31" s="64"/>
      <c r="T31" s="82"/>
      <c r="U31" s="75">
        <v>8</v>
      </c>
      <c r="V31" s="83">
        <f t="shared" si="7"/>
        <v>24</v>
      </c>
      <c r="W31" s="75">
        <v>1</v>
      </c>
      <c r="X31" s="83">
        <f t="shared" si="2"/>
        <v>2.5</v>
      </c>
      <c r="Y31" s="84">
        <f t="shared" si="6"/>
        <v>96.9</v>
      </c>
    </row>
    <row r="32" spans="1:25" ht="18.75" x14ac:dyDescent="0.3">
      <c r="A32" s="86"/>
      <c r="B32" s="75"/>
      <c r="C32" s="76"/>
      <c r="D32" s="75"/>
      <c r="E32" s="76"/>
      <c r="F32" s="77"/>
      <c r="G32" s="76"/>
      <c r="H32" s="64"/>
      <c r="I32" s="79">
        <v>6</v>
      </c>
      <c r="J32" s="64"/>
      <c r="K32" s="64"/>
      <c r="L32" s="80"/>
      <c r="M32" s="64">
        <v>24</v>
      </c>
      <c r="N32" s="64">
        <v>0</v>
      </c>
      <c r="O32" s="64"/>
      <c r="P32" s="81"/>
      <c r="Q32" s="64">
        <v>64</v>
      </c>
      <c r="R32" s="80">
        <f t="shared" si="3"/>
        <v>70.400000000000006</v>
      </c>
      <c r="S32" s="64"/>
      <c r="T32" s="82"/>
      <c r="U32" s="75">
        <v>8</v>
      </c>
      <c r="V32" s="83">
        <f t="shared" si="7"/>
        <v>24</v>
      </c>
      <c r="W32" s="75">
        <v>1</v>
      </c>
      <c r="X32" s="83">
        <f t="shared" si="2"/>
        <v>2.5</v>
      </c>
      <c r="Y32" s="84">
        <f t="shared" si="6"/>
        <v>96.9</v>
      </c>
    </row>
    <row r="33" spans="1:25" ht="18.75" x14ac:dyDescent="0.3">
      <c r="A33" s="86"/>
      <c r="B33" s="75"/>
      <c r="C33" s="76"/>
      <c r="D33" s="75"/>
      <c r="E33" s="76"/>
      <c r="F33" s="77"/>
      <c r="G33" s="76"/>
      <c r="H33" s="64"/>
      <c r="I33" s="79">
        <v>7</v>
      </c>
      <c r="J33" s="64"/>
      <c r="K33" s="64"/>
      <c r="L33" s="80"/>
      <c r="M33" s="64">
        <v>24</v>
      </c>
      <c r="N33" s="64">
        <v>0</v>
      </c>
      <c r="O33" s="64"/>
      <c r="P33" s="81"/>
      <c r="Q33" s="64">
        <v>64</v>
      </c>
      <c r="R33" s="80">
        <f t="shared" si="3"/>
        <v>70.400000000000006</v>
      </c>
      <c r="S33" s="64"/>
      <c r="T33" s="82"/>
      <c r="U33" s="75">
        <v>8</v>
      </c>
      <c r="V33" s="83">
        <f t="shared" si="7"/>
        <v>24</v>
      </c>
      <c r="W33" s="75">
        <v>1</v>
      </c>
      <c r="X33" s="83">
        <f t="shared" si="2"/>
        <v>2.5</v>
      </c>
      <c r="Y33" s="84">
        <f t="shared" si="6"/>
        <v>96.9</v>
      </c>
    </row>
    <row r="34" spans="1:25" ht="18.75" x14ac:dyDescent="0.3">
      <c r="A34" s="86"/>
      <c r="B34" s="75"/>
      <c r="C34" s="76"/>
      <c r="D34" s="75"/>
      <c r="E34" s="76"/>
      <c r="F34" s="77"/>
      <c r="G34" s="76"/>
      <c r="H34" s="64"/>
      <c r="I34" s="79">
        <v>8</v>
      </c>
      <c r="J34" s="64"/>
      <c r="K34" s="64"/>
      <c r="L34" s="80"/>
      <c r="M34" s="64">
        <v>24</v>
      </c>
      <c r="N34" s="64">
        <v>0</v>
      </c>
      <c r="O34" s="64"/>
      <c r="P34" s="81"/>
      <c r="Q34" s="64">
        <v>64</v>
      </c>
      <c r="R34" s="80">
        <f t="shared" si="3"/>
        <v>70.400000000000006</v>
      </c>
      <c r="S34" s="64"/>
      <c r="T34" s="82"/>
      <c r="U34" s="75">
        <v>8</v>
      </c>
      <c r="V34" s="83">
        <f t="shared" si="7"/>
        <v>24</v>
      </c>
      <c r="W34" s="75">
        <v>1</v>
      </c>
      <c r="X34" s="83">
        <f t="shared" si="2"/>
        <v>2.5</v>
      </c>
      <c r="Y34" s="84">
        <f t="shared" si="6"/>
        <v>96.9</v>
      </c>
    </row>
    <row r="35" spans="1:25" ht="18.75" x14ac:dyDescent="0.3">
      <c r="A35" s="86"/>
      <c r="B35" s="75"/>
      <c r="C35" s="76"/>
      <c r="D35" s="75"/>
      <c r="E35" s="76"/>
      <c r="F35" s="77"/>
      <c r="G35" s="76"/>
      <c r="H35" s="64"/>
      <c r="I35" s="79">
        <v>9</v>
      </c>
      <c r="J35" s="64"/>
      <c r="K35" s="64"/>
      <c r="L35" s="80"/>
      <c r="M35" s="64">
        <v>24</v>
      </c>
      <c r="N35" s="64">
        <v>0</v>
      </c>
      <c r="O35" s="64"/>
      <c r="P35" s="81"/>
      <c r="Q35" s="64">
        <v>64</v>
      </c>
      <c r="R35" s="80">
        <f t="shared" si="3"/>
        <v>70.400000000000006</v>
      </c>
      <c r="S35" s="64"/>
      <c r="T35" s="82"/>
      <c r="U35" s="75">
        <v>8</v>
      </c>
      <c r="V35" s="83">
        <f t="shared" si="7"/>
        <v>24</v>
      </c>
      <c r="W35" s="75">
        <v>1</v>
      </c>
      <c r="X35" s="83">
        <f t="shared" si="2"/>
        <v>2.5</v>
      </c>
      <c r="Y35" s="84">
        <f t="shared" si="6"/>
        <v>96.9</v>
      </c>
    </row>
    <row r="36" spans="1:25" s="73" customFormat="1" x14ac:dyDescent="0.25">
      <c r="A36" s="85">
        <v>5</v>
      </c>
      <c r="B36" s="66" t="s">
        <v>119</v>
      </c>
      <c r="C36" s="67">
        <v>6</v>
      </c>
      <c r="D36" s="66" t="s">
        <v>113</v>
      </c>
      <c r="E36" s="67" t="s">
        <v>114</v>
      </c>
      <c r="F36" s="68">
        <v>7</v>
      </c>
      <c r="G36" s="67" t="s">
        <v>120</v>
      </c>
      <c r="H36" s="70">
        <v>14</v>
      </c>
      <c r="I36" s="70">
        <v>2</v>
      </c>
      <c r="J36" s="70">
        <v>2014</v>
      </c>
      <c r="K36" s="70">
        <v>0</v>
      </c>
      <c r="L36" s="70">
        <v>570</v>
      </c>
      <c r="M36" s="70">
        <v>54</v>
      </c>
      <c r="N36" s="70">
        <v>0</v>
      </c>
      <c r="O36" s="70"/>
      <c r="P36" s="70">
        <f>N36*30</f>
        <v>0</v>
      </c>
      <c r="Q36" s="70">
        <v>140</v>
      </c>
      <c r="R36" s="70">
        <f t="shared" si="3"/>
        <v>154</v>
      </c>
      <c r="S36" s="70">
        <v>35</v>
      </c>
      <c r="T36" s="71">
        <f>S36*1.3</f>
        <v>45.5</v>
      </c>
      <c r="U36" s="66">
        <v>1</v>
      </c>
      <c r="V36" s="66">
        <f>U36*9*3</f>
        <v>27</v>
      </c>
      <c r="W36" s="66">
        <v>6</v>
      </c>
      <c r="X36" s="66">
        <f t="shared" si="2"/>
        <v>15</v>
      </c>
      <c r="Y36" s="72">
        <f>X36+V36+T36+R36+P36+L36</f>
        <v>811.5</v>
      </c>
    </row>
    <row r="37" spans="1:25" ht="18.75" x14ac:dyDescent="0.3">
      <c r="A37" s="88"/>
      <c r="B37" s="89"/>
      <c r="C37" s="88"/>
      <c r="D37" s="90"/>
      <c r="E37" s="88"/>
      <c r="F37" s="88"/>
      <c r="G37" s="91"/>
      <c r="H37" s="92"/>
      <c r="I37" s="93">
        <v>1</v>
      </c>
      <c r="J37" s="91"/>
      <c r="K37" s="91"/>
      <c r="L37" s="94">
        <v>250</v>
      </c>
      <c r="M37" s="91">
        <v>27</v>
      </c>
      <c r="N37" s="91"/>
      <c r="O37" s="95"/>
      <c r="P37" s="95">
        <f t="shared" ref="P37:P100" si="8">N37*30</f>
        <v>0</v>
      </c>
      <c r="Q37" s="91">
        <v>70</v>
      </c>
      <c r="R37" s="64">
        <f t="shared" si="3"/>
        <v>77</v>
      </c>
      <c r="S37" s="96">
        <v>0</v>
      </c>
      <c r="T37" s="96">
        <f t="shared" ref="T37:T100" si="9">S37*1.3</f>
        <v>0</v>
      </c>
      <c r="U37" s="97">
        <v>0</v>
      </c>
      <c r="V37" s="98">
        <f>U37*9*3</f>
        <v>0</v>
      </c>
      <c r="W37" s="97">
        <v>3</v>
      </c>
      <c r="X37" s="81">
        <f t="shared" si="2"/>
        <v>7.5</v>
      </c>
      <c r="Y37" s="99">
        <f>X37+V37+T37+R37+P37+L37</f>
        <v>334.5</v>
      </c>
    </row>
    <row r="38" spans="1:25" ht="18.75" x14ac:dyDescent="0.3">
      <c r="A38" s="88"/>
      <c r="B38" s="75"/>
      <c r="C38" s="76"/>
      <c r="D38" s="75"/>
      <c r="E38" s="76"/>
      <c r="F38" s="78"/>
      <c r="G38" s="64"/>
      <c r="H38" s="64"/>
      <c r="I38" s="79">
        <v>2</v>
      </c>
      <c r="J38" s="64"/>
      <c r="K38" s="64"/>
      <c r="L38" s="80">
        <v>320</v>
      </c>
      <c r="M38" s="64">
        <v>27</v>
      </c>
      <c r="N38" s="64"/>
      <c r="O38" s="95"/>
      <c r="P38" s="95">
        <f t="shared" si="8"/>
        <v>0</v>
      </c>
      <c r="Q38" s="64">
        <v>70</v>
      </c>
      <c r="R38" s="64">
        <f t="shared" si="3"/>
        <v>77</v>
      </c>
      <c r="S38" s="96">
        <v>35</v>
      </c>
      <c r="T38" s="96">
        <f t="shared" si="9"/>
        <v>45.5</v>
      </c>
      <c r="U38" s="97">
        <v>9</v>
      </c>
      <c r="V38" s="100">
        <f>U38*3</f>
        <v>27</v>
      </c>
      <c r="W38" s="97">
        <v>3</v>
      </c>
      <c r="X38" s="81">
        <f t="shared" si="2"/>
        <v>7.5</v>
      </c>
      <c r="Y38" s="99">
        <f>X38+V38+T38+R38+P38+L38</f>
        <v>477</v>
      </c>
    </row>
    <row r="39" spans="1:25" x14ac:dyDescent="0.25">
      <c r="A39" s="101">
        <v>6</v>
      </c>
      <c r="B39" s="102" t="s">
        <v>121</v>
      </c>
      <c r="C39" s="101" t="s">
        <v>122</v>
      </c>
      <c r="D39" s="103"/>
      <c r="E39" s="101"/>
      <c r="F39" s="101">
        <v>4</v>
      </c>
      <c r="G39" s="101" t="s">
        <v>123</v>
      </c>
      <c r="H39" s="104">
        <v>9</v>
      </c>
      <c r="I39" s="105">
        <v>4</v>
      </c>
      <c r="J39" s="104"/>
      <c r="K39" s="104"/>
      <c r="L39" s="106"/>
      <c r="M39" s="105">
        <v>40</v>
      </c>
      <c r="N39" s="104">
        <v>4</v>
      </c>
      <c r="O39" s="107"/>
      <c r="P39" s="70">
        <f t="shared" si="8"/>
        <v>120</v>
      </c>
      <c r="Q39" s="105">
        <v>72</v>
      </c>
      <c r="R39" s="108">
        <f t="shared" si="3"/>
        <v>79.2</v>
      </c>
      <c r="S39" s="109"/>
      <c r="T39" s="71">
        <f t="shared" si="9"/>
        <v>0</v>
      </c>
      <c r="U39" s="110"/>
      <c r="V39" s="111">
        <f t="shared" ref="V39:V102" si="10">U39*3</f>
        <v>0</v>
      </c>
      <c r="W39" s="110"/>
      <c r="X39" s="107">
        <f t="shared" si="2"/>
        <v>0</v>
      </c>
      <c r="Y39" s="112">
        <f>X39+V39+T39+R39+P39+L39</f>
        <v>199.2</v>
      </c>
    </row>
    <row r="40" spans="1:25" x14ac:dyDescent="0.25">
      <c r="A40" s="88"/>
      <c r="B40" s="89"/>
      <c r="C40" s="88"/>
      <c r="D40" s="90"/>
      <c r="E40" s="88"/>
      <c r="F40" s="88"/>
      <c r="G40" s="88"/>
      <c r="H40" s="91"/>
      <c r="I40" s="91">
        <v>1</v>
      </c>
      <c r="J40" s="91"/>
      <c r="K40" s="91"/>
      <c r="L40" s="98"/>
      <c r="M40" s="94">
        <v>10</v>
      </c>
      <c r="N40" s="91">
        <v>1</v>
      </c>
      <c r="O40" s="95"/>
      <c r="P40" s="95">
        <f t="shared" si="8"/>
        <v>30</v>
      </c>
      <c r="Q40" s="91">
        <v>18</v>
      </c>
      <c r="R40" s="113">
        <f t="shared" si="3"/>
        <v>19.8</v>
      </c>
      <c r="S40" s="96"/>
      <c r="T40" s="96">
        <f t="shared" si="9"/>
        <v>0</v>
      </c>
      <c r="U40" s="97"/>
      <c r="V40" s="100">
        <f t="shared" si="10"/>
        <v>0</v>
      </c>
      <c r="W40" s="97"/>
      <c r="X40" s="81">
        <f t="shared" si="2"/>
        <v>0</v>
      </c>
      <c r="Y40" s="114">
        <f t="shared" ref="Y40:Y103" si="11">X40+V40+T40+R40+P40+L40</f>
        <v>49.8</v>
      </c>
    </row>
    <row r="41" spans="1:25" x14ac:dyDescent="0.25">
      <c r="A41" s="88"/>
      <c r="B41" s="89"/>
      <c r="C41" s="88"/>
      <c r="D41" s="90"/>
      <c r="E41" s="88"/>
      <c r="F41" s="88"/>
      <c r="G41" s="88"/>
      <c r="H41" s="91"/>
      <c r="I41" s="91">
        <v>2</v>
      </c>
      <c r="J41" s="91"/>
      <c r="K41" s="91"/>
      <c r="L41" s="98"/>
      <c r="M41" s="94">
        <v>10</v>
      </c>
      <c r="N41" s="91">
        <v>1</v>
      </c>
      <c r="O41" s="95"/>
      <c r="P41" s="95">
        <f t="shared" si="8"/>
        <v>30</v>
      </c>
      <c r="Q41" s="91">
        <v>18</v>
      </c>
      <c r="R41" s="113">
        <f t="shared" si="3"/>
        <v>19.8</v>
      </c>
      <c r="S41" s="96"/>
      <c r="T41" s="96">
        <f t="shared" si="9"/>
        <v>0</v>
      </c>
      <c r="U41" s="97"/>
      <c r="V41" s="100">
        <f t="shared" si="10"/>
        <v>0</v>
      </c>
      <c r="W41" s="97"/>
      <c r="X41" s="81">
        <f t="shared" si="2"/>
        <v>0</v>
      </c>
      <c r="Y41" s="114">
        <f t="shared" si="11"/>
        <v>49.8</v>
      </c>
    </row>
    <row r="42" spans="1:25" x14ac:dyDescent="0.25">
      <c r="A42" s="88"/>
      <c r="B42" s="89"/>
      <c r="C42" s="88"/>
      <c r="D42" s="90"/>
      <c r="E42" s="88"/>
      <c r="F42" s="88"/>
      <c r="G42" s="88"/>
      <c r="H42" s="91"/>
      <c r="I42" s="91">
        <v>3</v>
      </c>
      <c r="J42" s="91"/>
      <c r="K42" s="91"/>
      <c r="L42" s="98"/>
      <c r="M42" s="94">
        <v>10</v>
      </c>
      <c r="N42" s="91">
        <v>1</v>
      </c>
      <c r="O42" s="95"/>
      <c r="P42" s="95">
        <f t="shared" si="8"/>
        <v>30</v>
      </c>
      <c r="Q42" s="91">
        <v>18</v>
      </c>
      <c r="R42" s="113">
        <f t="shared" si="3"/>
        <v>19.8</v>
      </c>
      <c r="S42" s="96"/>
      <c r="T42" s="96">
        <f t="shared" si="9"/>
        <v>0</v>
      </c>
      <c r="U42" s="97"/>
      <c r="V42" s="100">
        <f t="shared" si="10"/>
        <v>0</v>
      </c>
      <c r="W42" s="97"/>
      <c r="X42" s="81">
        <f t="shared" si="2"/>
        <v>0</v>
      </c>
      <c r="Y42" s="114">
        <f t="shared" si="11"/>
        <v>49.8</v>
      </c>
    </row>
    <row r="43" spans="1:25" x14ac:dyDescent="0.25">
      <c r="A43" s="88"/>
      <c r="B43" s="89"/>
      <c r="C43" s="88"/>
      <c r="D43" s="75"/>
      <c r="E43" s="76"/>
      <c r="F43" s="78"/>
      <c r="G43" s="88"/>
      <c r="H43" s="91"/>
      <c r="I43" s="91">
        <v>4</v>
      </c>
      <c r="J43" s="64"/>
      <c r="K43" s="64"/>
      <c r="L43" s="98"/>
      <c r="M43" s="94">
        <v>10</v>
      </c>
      <c r="N43" s="91">
        <v>1</v>
      </c>
      <c r="O43" s="95"/>
      <c r="P43" s="95">
        <f t="shared" si="8"/>
        <v>30</v>
      </c>
      <c r="Q43" s="91">
        <v>18</v>
      </c>
      <c r="R43" s="113">
        <f t="shared" si="3"/>
        <v>19.8</v>
      </c>
      <c r="S43" s="96"/>
      <c r="T43" s="96">
        <f t="shared" si="9"/>
        <v>0</v>
      </c>
      <c r="U43" s="97"/>
      <c r="V43" s="100">
        <f t="shared" si="10"/>
        <v>0</v>
      </c>
      <c r="W43" s="97"/>
      <c r="X43" s="81">
        <f t="shared" si="2"/>
        <v>0</v>
      </c>
      <c r="Y43" s="114">
        <f t="shared" si="11"/>
        <v>49.8</v>
      </c>
    </row>
    <row r="44" spans="1:25" x14ac:dyDescent="0.25">
      <c r="A44" s="101">
        <v>7</v>
      </c>
      <c r="B44" s="102" t="s">
        <v>121</v>
      </c>
      <c r="C44" s="101">
        <v>6</v>
      </c>
      <c r="D44" s="103"/>
      <c r="E44" s="101"/>
      <c r="F44" s="101">
        <v>4</v>
      </c>
      <c r="G44" s="115" t="s">
        <v>124</v>
      </c>
      <c r="H44" s="116">
        <v>9</v>
      </c>
      <c r="I44" s="107">
        <v>6</v>
      </c>
      <c r="J44" s="104"/>
      <c r="K44" s="104"/>
      <c r="L44" s="104"/>
      <c r="M44" s="104"/>
      <c r="N44" s="104">
        <v>0</v>
      </c>
      <c r="O44" s="104"/>
      <c r="P44" s="70">
        <f t="shared" si="8"/>
        <v>0</v>
      </c>
      <c r="Q44" s="105">
        <v>174</v>
      </c>
      <c r="R44" s="108">
        <f t="shared" si="3"/>
        <v>191.4</v>
      </c>
      <c r="S44" s="108">
        <v>2.48</v>
      </c>
      <c r="T44" s="71">
        <f t="shared" si="9"/>
        <v>3.2240000000000002</v>
      </c>
      <c r="U44" s="106"/>
      <c r="V44" s="111">
        <f t="shared" si="10"/>
        <v>0</v>
      </c>
      <c r="W44" s="106">
        <v>12</v>
      </c>
      <c r="X44" s="107">
        <f t="shared" si="2"/>
        <v>30</v>
      </c>
      <c r="Y44" s="117">
        <f>X44+V44+T44+R44+P44+L44</f>
        <v>224.62400000000002</v>
      </c>
    </row>
    <row r="45" spans="1:25" x14ac:dyDescent="0.25">
      <c r="A45" s="88"/>
      <c r="B45" s="89"/>
      <c r="C45" s="88"/>
      <c r="D45" s="118"/>
      <c r="E45" s="88"/>
      <c r="F45" s="88"/>
      <c r="G45" s="88"/>
      <c r="H45" s="91"/>
      <c r="I45" s="91">
        <v>1</v>
      </c>
      <c r="J45" s="91"/>
      <c r="K45" s="91"/>
      <c r="L45" s="94"/>
      <c r="M45" s="91"/>
      <c r="N45" s="91"/>
      <c r="O45" s="91"/>
      <c r="P45" s="95">
        <f t="shared" si="8"/>
        <v>0</v>
      </c>
      <c r="Q45" s="91">
        <v>29</v>
      </c>
      <c r="R45" s="113">
        <f t="shared" si="3"/>
        <v>31.900000000000002</v>
      </c>
      <c r="S45" s="119">
        <v>2.08</v>
      </c>
      <c r="T45" s="96">
        <f t="shared" si="9"/>
        <v>2.7040000000000002</v>
      </c>
      <c r="U45" s="19"/>
      <c r="V45" s="100">
        <f t="shared" si="10"/>
        <v>0</v>
      </c>
      <c r="W45" s="19">
        <v>2</v>
      </c>
      <c r="X45" s="81">
        <f t="shared" si="2"/>
        <v>5</v>
      </c>
      <c r="Y45" s="120">
        <f t="shared" si="11"/>
        <v>39.603999999999999</v>
      </c>
    </row>
    <row r="46" spans="1:25" x14ac:dyDescent="0.25">
      <c r="A46" s="88"/>
      <c r="B46" s="89"/>
      <c r="C46" s="88"/>
      <c r="D46" s="118"/>
      <c r="E46" s="88"/>
      <c r="F46" s="88"/>
      <c r="G46" s="88"/>
      <c r="H46" s="91"/>
      <c r="I46" s="91">
        <v>2</v>
      </c>
      <c r="J46" s="91"/>
      <c r="K46" s="91"/>
      <c r="L46" s="94"/>
      <c r="M46" s="91"/>
      <c r="N46" s="91"/>
      <c r="O46" s="91"/>
      <c r="P46" s="95">
        <f t="shared" si="8"/>
        <v>0</v>
      </c>
      <c r="Q46" s="91">
        <v>29</v>
      </c>
      <c r="R46" s="113">
        <f t="shared" si="3"/>
        <v>31.900000000000002</v>
      </c>
      <c r="S46" s="119">
        <v>0.4</v>
      </c>
      <c r="T46" s="96">
        <f t="shared" si="9"/>
        <v>0.52</v>
      </c>
      <c r="U46" s="19"/>
      <c r="V46" s="100">
        <f t="shared" si="10"/>
        <v>0</v>
      </c>
      <c r="W46" s="19">
        <v>2</v>
      </c>
      <c r="X46" s="81">
        <f t="shared" si="2"/>
        <v>5</v>
      </c>
      <c r="Y46" s="120">
        <f t="shared" si="11"/>
        <v>37.42</v>
      </c>
    </row>
    <row r="47" spans="1:25" x14ac:dyDescent="0.25">
      <c r="A47" s="88"/>
      <c r="B47" s="89"/>
      <c r="C47" s="88"/>
      <c r="D47" s="90"/>
      <c r="E47" s="88"/>
      <c r="F47" s="88"/>
      <c r="G47" s="88"/>
      <c r="H47" s="91"/>
      <c r="I47" s="91">
        <v>3</v>
      </c>
      <c r="J47" s="91"/>
      <c r="K47" s="91"/>
      <c r="L47" s="94"/>
      <c r="M47" s="91"/>
      <c r="N47" s="91"/>
      <c r="O47" s="91"/>
      <c r="P47" s="95">
        <f t="shared" si="8"/>
        <v>0</v>
      </c>
      <c r="Q47" s="91">
        <v>29</v>
      </c>
      <c r="R47" s="113">
        <f t="shared" si="3"/>
        <v>31.900000000000002</v>
      </c>
      <c r="S47" s="119"/>
      <c r="T47" s="96">
        <f t="shared" si="9"/>
        <v>0</v>
      </c>
      <c r="U47" s="19"/>
      <c r="V47" s="100">
        <f t="shared" si="10"/>
        <v>0</v>
      </c>
      <c r="W47" s="19">
        <v>2</v>
      </c>
      <c r="X47" s="81">
        <f t="shared" si="2"/>
        <v>5</v>
      </c>
      <c r="Y47" s="120">
        <f t="shared" si="11"/>
        <v>36.900000000000006</v>
      </c>
    </row>
    <row r="48" spans="1:25" x14ac:dyDescent="0.25">
      <c r="A48" s="88"/>
      <c r="B48" s="89"/>
      <c r="C48" s="88"/>
      <c r="D48" s="90"/>
      <c r="E48" s="88"/>
      <c r="F48" s="88"/>
      <c r="G48" s="88"/>
      <c r="H48" s="91"/>
      <c r="I48" s="91">
        <v>4</v>
      </c>
      <c r="J48" s="91"/>
      <c r="K48" s="91"/>
      <c r="L48" s="94"/>
      <c r="M48" s="91"/>
      <c r="N48" s="91"/>
      <c r="O48" s="91"/>
      <c r="P48" s="95">
        <f t="shared" si="8"/>
        <v>0</v>
      </c>
      <c r="Q48" s="91">
        <v>29</v>
      </c>
      <c r="R48" s="113">
        <f t="shared" si="3"/>
        <v>31.900000000000002</v>
      </c>
      <c r="S48" s="119"/>
      <c r="T48" s="96">
        <f t="shared" si="9"/>
        <v>0</v>
      </c>
      <c r="U48" s="19"/>
      <c r="V48" s="100">
        <f t="shared" si="10"/>
        <v>0</v>
      </c>
      <c r="W48" s="19">
        <v>2</v>
      </c>
      <c r="X48" s="81">
        <f t="shared" si="2"/>
        <v>5</v>
      </c>
      <c r="Y48" s="120">
        <f t="shared" si="11"/>
        <v>36.900000000000006</v>
      </c>
    </row>
    <row r="49" spans="1:25" x14ac:dyDescent="0.25">
      <c r="A49" s="88"/>
      <c r="B49" s="89"/>
      <c r="C49" s="88"/>
      <c r="D49" s="90"/>
      <c r="E49" s="88"/>
      <c r="F49" s="88"/>
      <c r="G49" s="88"/>
      <c r="H49" s="91"/>
      <c r="I49" s="91">
        <v>5</v>
      </c>
      <c r="J49" s="91"/>
      <c r="K49" s="91"/>
      <c r="L49" s="94"/>
      <c r="M49" s="91"/>
      <c r="N49" s="91"/>
      <c r="O49" s="91"/>
      <c r="P49" s="95">
        <f t="shared" si="8"/>
        <v>0</v>
      </c>
      <c r="Q49" s="91">
        <v>29</v>
      </c>
      <c r="R49" s="113">
        <f t="shared" si="3"/>
        <v>31.900000000000002</v>
      </c>
      <c r="S49" s="119"/>
      <c r="T49" s="96">
        <f t="shared" si="9"/>
        <v>0</v>
      </c>
      <c r="U49" s="19"/>
      <c r="V49" s="100">
        <f t="shared" si="10"/>
        <v>0</v>
      </c>
      <c r="W49" s="19">
        <v>2</v>
      </c>
      <c r="X49" s="81">
        <f t="shared" si="2"/>
        <v>5</v>
      </c>
      <c r="Y49" s="120">
        <f t="shared" si="11"/>
        <v>36.900000000000006</v>
      </c>
    </row>
    <row r="50" spans="1:25" x14ac:dyDescent="0.25">
      <c r="A50" s="88"/>
      <c r="B50" s="89"/>
      <c r="C50" s="88"/>
      <c r="D50" s="90"/>
      <c r="E50" s="88"/>
      <c r="F50" s="88"/>
      <c r="G50" s="88"/>
      <c r="H50" s="91"/>
      <c r="I50" s="91">
        <v>6</v>
      </c>
      <c r="J50" s="91"/>
      <c r="K50" s="91"/>
      <c r="L50" s="94"/>
      <c r="M50" s="91"/>
      <c r="N50" s="91"/>
      <c r="O50" s="91"/>
      <c r="P50" s="95">
        <f t="shared" si="8"/>
        <v>0</v>
      </c>
      <c r="Q50" s="91">
        <v>29</v>
      </c>
      <c r="R50" s="113">
        <f t="shared" si="3"/>
        <v>31.900000000000002</v>
      </c>
      <c r="S50" s="119"/>
      <c r="T50" s="96">
        <f t="shared" si="9"/>
        <v>0</v>
      </c>
      <c r="U50" s="19"/>
      <c r="V50" s="100">
        <f t="shared" si="10"/>
        <v>0</v>
      </c>
      <c r="W50" s="19">
        <v>2</v>
      </c>
      <c r="X50" s="81">
        <f t="shared" si="2"/>
        <v>5</v>
      </c>
      <c r="Y50" s="120">
        <f t="shared" si="11"/>
        <v>36.900000000000006</v>
      </c>
    </row>
    <row r="51" spans="1:25" x14ac:dyDescent="0.25">
      <c r="A51" s="101">
        <v>8</v>
      </c>
      <c r="B51" s="102" t="s">
        <v>121</v>
      </c>
      <c r="C51" s="101" t="s">
        <v>125</v>
      </c>
      <c r="D51" s="103"/>
      <c r="E51" s="101"/>
      <c r="F51" s="101">
        <v>4</v>
      </c>
      <c r="G51" s="101" t="s">
        <v>124</v>
      </c>
      <c r="H51" s="104">
        <v>9</v>
      </c>
      <c r="I51" s="105">
        <v>8</v>
      </c>
      <c r="J51" s="104"/>
      <c r="K51" s="116"/>
      <c r="L51" s="116"/>
      <c r="M51" s="116">
        <v>64</v>
      </c>
      <c r="N51" s="116">
        <v>0</v>
      </c>
      <c r="O51" s="116"/>
      <c r="P51" s="70">
        <f t="shared" si="8"/>
        <v>0</v>
      </c>
      <c r="Q51" s="107">
        <v>256</v>
      </c>
      <c r="R51" s="108">
        <f t="shared" si="3"/>
        <v>281.60000000000002</v>
      </c>
      <c r="S51" s="116"/>
      <c r="T51" s="71">
        <f t="shared" si="9"/>
        <v>0</v>
      </c>
      <c r="U51" s="106">
        <v>6</v>
      </c>
      <c r="V51" s="111">
        <f t="shared" si="10"/>
        <v>18</v>
      </c>
      <c r="W51" s="106"/>
      <c r="X51" s="107">
        <f t="shared" si="2"/>
        <v>0</v>
      </c>
      <c r="Y51" s="117">
        <f>X51+V51+T51+R51+P51+L51</f>
        <v>299.60000000000002</v>
      </c>
    </row>
    <row r="52" spans="1:25" x14ac:dyDescent="0.25">
      <c r="A52" s="88"/>
      <c r="B52" s="89"/>
      <c r="C52" s="88"/>
      <c r="D52" s="90"/>
      <c r="E52" s="88"/>
      <c r="F52" s="88"/>
      <c r="G52" s="121"/>
      <c r="H52" s="91"/>
      <c r="I52" s="91">
        <v>1</v>
      </c>
      <c r="J52" s="91"/>
      <c r="K52" s="91"/>
      <c r="L52" s="94"/>
      <c r="M52" s="91">
        <v>8</v>
      </c>
      <c r="N52" s="91"/>
      <c r="O52" s="91"/>
      <c r="P52" s="95">
        <f t="shared" si="8"/>
        <v>0</v>
      </c>
      <c r="Q52" s="91">
        <v>32</v>
      </c>
      <c r="R52" s="113">
        <f t="shared" si="3"/>
        <v>35.200000000000003</v>
      </c>
      <c r="S52" s="91"/>
      <c r="T52" s="96">
        <f t="shared" si="9"/>
        <v>0</v>
      </c>
      <c r="U52" s="19"/>
      <c r="V52" s="100">
        <f t="shared" si="10"/>
        <v>0</v>
      </c>
      <c r="W52" s="19"/>
      <c r="X52" s="81">
        <f t="shared" si="2"/>
        <v>0</v>
      </c>
      <c r="Y52" s="120">
        <f t="shared" si="11"/>
        <v>35.200000000000003</v>
      </c>
    </row>
    <row r="53" spans="1:25" x14ac:dyDescent="0.25">
      <c r="A53" s="88"/>
      <c r="B53" s="89"/>
      <c r="C53" s="88"/>
      <c r="D53" s="90"/>
      <c r="E53" s="88"/>
      <c r="F53" s="88"/>
      <c r="G53" s="121"/>
      <c r="H53" s="91"/>
      <c r="I53" s="91">
        <v>2</v>
      </c>
      <c r="J53" s="91"/>
      <c r="K53" s="91"/>
      <c r="L53" s="94"/>
      <c r="M53" s="91">
        <v>8</v>
      </c>
      <c r="N53" s="91"/>
      <c r="O53" s="91"/>
      <c r="P53" s="95">
        <f t="shared" si="8"/>
        <v>0</v>
      </c>
      <c r="Q53" s="91">
        <v>32</v>
      </c>
      <c r="R53" s="113">
        <f t="shared" si="3"/>
        <v>35.200000000000003</v>
      </c>
      <c r="S53" s="91"/>
      <c r="T53" s="96">
        <f t="shared" si="9"/>
        <v>0</v>
      </c>
      <c r="U53" s="19"/>
      <c r="V53" s="100">
        <f t="shared" si="10"/>
        <v>0</v>
      </c>
      <c r="W53" s="19"/>
      <c r="X53" s="81">
        <f t="shared" si="2"/>
        <v>0</v>
      </c>
      <c r="Y53" s="120">
        <f t="shared" si="11"/>
        <v>35.200000000000003</v>
      </c>
    </row>
    <row r="54" spans="1:25" x14ac:dyDescent="0.25">
      <c r="A54" s="88"/>
      <c r="B54" s="89"/>
      <c r="C54" s="88"/>
      <c r="D54" s="90"/>
      <c r="E54" s="88"/>
      <c r="F54" s="88"/>
      <c r="G54" s="121"/>
      <c r="H54" s="91"/>
      <c r="I54" s="91">
        <v>3</v>
      </c>
      <c r="J54" s="91"/>
      <c r="K54" s="91"/>
      <c r="L54" s="94"/>
      <c r="M54" s="91">
        <v>8</v>
      </c>
      <c r="N54" s="91"/>
      <c r="O54" s="91"/>
      <c r="P54" s="95">
        <f t="shared" si="8"/>
        <v>0</v>
      </c>
      <c r="Q54" s="91">
        <v>32</v>
      </c>
      <c r="R54" s="113">
        <f t="shared" si="3"/>
        <v>35.200000000000003</v>
      </c>
      <c r="S54" s="91"/>
      <c r="T54" s="96">
        <f t="shared" si="9"/>
        <v>0</v>
      </c>
      <c r="U54" s="19"/>
      <c r="V54" s="100">
        <f t="shared" si="10"/>
        <v>0</v>
      </c>
      <c r="W54" s="19"/>
      <c r="X54" s="81">
        <f t="shared" si="2"/>
        <v>0</v>
      </c>
      <c r="Y54" s="120">
        <f t="shared" si="11"/>
        <v>35.200000000000003</v>
      </c>
    </row>
    <row r="55" spans="1:25" x14ac:dyDescent="0.25">
      <c r="A55" s="88"/>
      <c r="B55" s="89"/>
      <c r="C55" s="88"/>
      <c r="D55" s="90"/>
      <c r="E55" s="88"/>
      <c r="F55" s="88"/>
      <c r="G55" s="121"/>
      <c r="H55" s="91"/>
      <c r="I55" s="91">
        <v>4</v>
      </c>
      <c r="J55" s="91"/>
      <c r="K55" s="91"/>
      <c r="L55" s="94"/>
      <c r="M55" s="91">
        <v>8</v>
      </c>
      <c r="N55" s="91"/>
      <c r="O55" s="91"/>
      <c r="P55" s="95">
        <f t="shared" si="8"/>
        <v>0</v>
      </c>
      <c r="Q55" s="91">
        <v>32</v>
      </c>
      <c r="R55" s="113">
        <f t="shared" si="3"/>
        <v>35.200000000000003</v>
      </c>
      <c r="S55" s="91"/>
      <c r="T55" s="96">
        <f t="shared" si="9"/>
        <v>0</v>
      </c>
      <c r="U55" s="19"/>
      <c r="V55" s="100">
        <f t="shared" si="10"/>
        <v>0</v>
      </c>
      <c r="W55" s="19"/>
      <c r="X55" s="81">
        <f t="shared" si="2"/>
        <v>0</v>
      </c>
      <c r="Y55" s="120">
        <f t="shared" si="11"/>
        <v>35.200000000000003</v>
      </c>
    </row>
    <row r="56" spans="1:25" x14ac:dyDescent="0.25">
      <c r="A56" s="88"/>
      <c r="B56" s="89"/>
      <c r="C56" s="88"/>
      <c r="D56" s="90"/>
      <c r="E56" s="88"/>
      <c r="F56" s="88"/>
      <c r="G56" s="121"/>
      <c r="H56" s="91"/>
      <c r="I56" s="91">
        <v>5</v>
      </c>
      <c r="J56" s="91"/>
      <c r="K56" s="91"/>
      <c r="L56" s="94"/>
      <c r="M56" s="91">
        <v>8</v>
      </c>
      <c r="N56" s="91"/>
      <c r="O56" s="91"/>
      <c r="P56" s="95">
        <f t="shared" si="8"/>
        <v>0</v>
      </c>
      <c r="Q56" s="91">
        <v>32</v>
      </c>
      <c r="R56" s="113">
        <f t="shared" si="3"/>
        <v>35.200000000000003</v>
      </c>
      <c r="S56" s="91"/>
      <c r="T56" s="96">
        <f t="shared" si="9"/>
        <v>0</v>
      </c>
      <c r="U56" s="19">
        <v>6</v>
      </c>
      <c r="V56" s="100">
        <f t="shared" si="10"/>
        <v>18</v>
      </c>
      <c r="W56" s="19"/>
      <c r="X56" s="81">
        <f t="shared" si="2"/>
        <v>0</v>
      </c>
      <c r="Y56" s="120">
        <f t="shared" si="11"/>
        <v>53.2</v>
      </c>
    </row>
    <row r="57" spans="1:25" x14ac:dyDescent="0.25">
      <c r="A57" s="88"/>
      <c r="B57" s="89"/>
      <c r="C57" s="88"/>
      <c r="D57" s="90"/>
      <c r="E57" s="88"/>
      <c r="F57" s="88"/>
      <c r="G57" s="121"/>
      <c r="H57" s="91"/>
      <c r="I57" s="91">
        <v>6</v>
      </c>
      <c r="J57" s="91"/>
      <c r="K57" s="91"/>
      <c r="L57" s="94"/>
      <c r="M57" s="91">
        <v>8</v>
      </c>
      <c r="N57" s="91"/>
      <c r="O57" s="91"/>
      <c r="P57" s="95">
        <f t="shared" si="8"/>
        <v>0</v>
      </c>
      <c r="Q57" s="91">
        <v>32</v>
      </c>
      <c r="R57" s="113">
        <f t="shared" si="3"/>
        <v>35.200000000000003</v>
      </c>
      <c r="S57" s="91"/>
      <c r="T57" s="96">
        <f t="shared" si="9"/>
        <v>0</v>
      </c>
      <c r="U57" s="19"/>
      <c r="V57" s="100">
        <f t="shared" si="10"/>
        <v>0</v>
      </c>
      <c r="W57" s="19"/>
      <c r="X57" s="81">
        <f t="shared" si="2"/>
        <v>0</v>
      </c>
      <c r="Y57" s="120">
        <f t="shared" si="11"/>
        <v>35.200000000000003</v>
      </c>
    </row>
    <row r="58" spans="1:25" x14ac:dyDescent="0.25">
      <c r="A58" s="88"/>
      <c r="B58" s="89"/>
      <c r="C58" s="88"/>
      <c r="D58" s="90"/>
      <c r="E58" s="88"/>
      <c r="F58" s="88"/>
      <c r="G58" s="121"/>
      <c r="H58" s="91"/>
      <c r="I58" s="91">
        <v>7</v>
      </c>
      <c r="J58" s="91"/>
      <c r="K58" s="91"/>
      <c r="L58" s="94"/>
      <c r="M58" s="91">
        <v>8</v>
      </c>
      <c r="N58" s="91"/>
      <c r="O58" s="91"/>
      <c r="P58" s="95">
        <f t="shared" si="8"/>
        <v>0</v>
      </c>
      <c r="Q58" s="91">
        <v>32</v>
      </c>
      <c r="R58" s="113">
        <f t="shared" si="3"/>
        <v>35.200000000000003</v>
      </c>
      <c r="S58" s="91"/>
      <c r="T58" s="96">
        <f t="shared" si="9"/>
        <v>0</v>
      </c>
      <c r="U58" s="19"/>
      <c r="V58" s="100">
        <f t="shared" si="10"/>
        <v>0</v>
      </c>
      <c r="W58" s="19"/>
      <c r="X58" s="81">
        <f t="shared" si="2"/>
        <v>0</v>
      </c>
      <c r="Y58" s="120">
        <f t="shared" si="11"/>
        <v>35.200000000000003</v>
      </c>
    </row>
    <row r="59" spans="1:25" x14ac:dyDescent="0.25">
      <c r="A59" s="88"/>
      <c r="B59" s="89"/>
      <c r="C59" s="88"/>
      <c r="D59" s="90"/>
      <c r="E59" s="88"/>
      <c r="F59" s="88"/>
      <c r="G59" s="121"/>
      <c r="H59" s="91"/>
      <c r="I59" s="91">
        <v>8</v>
      </c>
      <c r="J59" s="91"/>
      <c r="K59" s="91"/>
      <c r="L59" s="94"/>
      <c r="M59" s="91">
        <v>8</v>
      </c>
      <c r="N59" s="91"/>
      <c r="O59" s="91"/>
      <c r="P59" s="95">
        <f t="shared" si="8"/>
        <v>0</v>
      </c>
      <c r="Q59" s="91">
        <v>32</v>
      </c>
      <c r="R59" s="113">
        <f t="shared" si="3"/>
        <v>35.200000000000003</v>
      </c>
      <c r="S59" s="91"/>
      <c r="T59" s="96">
        <f t="shared" si="9"/>
        <v>0</v>
      </c>
      <c r="U59" s="19"/>
      <c r="V59" s="100">
        <f t="shared" si="10"/>
        <v>0</v>
      </c>
      <c r="W59" s="19"/>
      <c r="X59" s="81">
        <f t="shared" si="2"/>
        <v>0</v>
      </c>
      <c r="Y59" s="120">
        <f t="shared" si="11"/>
        <v>35.200000000000003</v>
      </c>
    </row>
    <row r="60" spans="1:25" x14ac:dyDescent="0.25">
      <c r="A60" s="101">
        <v>9</v>
      </c>
      <c r="B60" s="102" t="s">
        <v>126</v>
      </c>
      <c r="C60" s="101">
        <v>9</v>
      </c>
      <c r="D60" s="103"/>
      <c r="E60" s="101"/>
      <c r="F60" s="101">
        <v>4</v>
      </c>
      <c r="G60" s="101" t="s">
        <v>124</v>
      </c>
      <c r="H60" s="104">
        <v>9</v>
      </c>
      <c r="I60" s="105">
        <v>8</v>
      </c>
      <c r="J60" s="104"/>
      <c r="K60" s="104"/>
      <c r="L60" s="104"/>
      <c r="M60" s="104"/>
      <c r="N60" s="104">
        <v>0</v>
      </c>
      <c r="O60" s="104"/>
      <c r="P60" s="70">
        <f t="shared" si="8"/>
        <v>0</v>
      </c>
      <c r="Q60" s="105">
        <v>256</v>
      </c>
      <c r="R60" s="108">
        <f t="shared" si="3"/>
        <v>281.60000000000002</v>
      </c>
      <c r="S60" s="104"/>
      <c r="T60" s="71">
        <f t="shared" si="9"/>
        <v>0</v>
      </c>
      <c r="U60" s="106"/>
      <c r="V60" s="111">
        <f t="shared" si="10"/>
        <v>0</v>
      </c>
      <c r="W60" s="106"/>
      <c r="X60" s="107">
        <f t="shared" si="2"/>
        <v>0</v>
      </c>
      <c r="Y60" s="117">
        <f>X60+V60+T60+R60+P60+L60</f>
        <v>281.60000000000002</v>
      </c>
    </row>
    <row r="61" spans="1:25" x14ac:dyDescent="0.25">
      <c r="A61" s="88"/>
      <c r="B61" s="89"/>
      <c r="C61" s="88"/>
      <c r="D61" s="90"/>
      <c r="E61" s="88"/>
      <c r="F61" s="88"/>
      <c r="G61" s="88"/>
      <c r="H61" s="91"/>
      <c r="I61" s="91">
        <v>1</v>
      </c>
      <c r="J61" s="91"/>
      <c r="K61" s="91"/>
      <c r="L61" s="94"/>
      <c r="M61" s="91"/>
      <c r="N61" s="91"/>
      <c r="O61" s="91"/>
      <c r="P61" s="95">
        <f t="shared" si="8"/>
        <v>0</v>
      </c>
      <c r="Q61" s="91">
        <v>32</v>
      </c>
      <c r="R61" s="113">
        <f t="shared" si="3"/>
        <v>35.200000000000003</v>
      </c>
      <c r="S61" s="91"/>
      <c r="T61" s="96">
        <f t="shared" si="9"/>
        <v>0</v>
      </c>
      <c r="U61" s="19"/>
      <c r="V61" s="100">
        <f t="shared" si="10"/>
        <v>0</v>
      </c>
      <c r="W61" s="19"/>
      <c r="X61" s="81">
        <f t="shared" si="2"/>
        <v>0</v>
      </c>
      <c r="Y61" s="120">
        <f t="shared" si="11"/>
        <v>35.200000000000003</v>
      </c>
    </row>
    <row r="62" spans="1:25" x14ac:dyDescent="0.25">
      <c r="A62" s="88"/>
      <c r="B62" s="89"/>
      <c r="C62" s="88"/>
      <c r="D62" s="90"/>
      <c r="E62" s="88"/>
      <c r="F62" s="88"/>
      <c r="G62" s="88"/>
      <c r="H62" s="91"/>
      <c r="I62" s="91">
        <v>2</v>
      </c>
      <c r="J62" s="91"/>
      <c r="K62" s="91"/>
      <c r="L62" s="94"/>
      <c r="M62" s="91"/>
      <c r="N62" s="91"/>
      <c r="O62" s="91"/>
      <c r="P62" s="95">
        <f t="shared" si="8"/>
        <v>0</v>
      </c>
      <c r="Q62" s="91">
        <v>32</v>
      </c>
      <c r="R62" s="113">
        <f t="shared" si="3"/>
        <v>35.200000000000003</v>
      </c>
      <c r="S62" s="91"/>
      <c r="T62" s="96">
        <f t="shared" si="9"/>
        <v>0</v>
      </c>
      <c r="U62" s="19"/>
      <c r="V62" s="100">
        <f t="shared" si="10"/>
        <v>0</v>
      </c>
      <c r="W62" s="19"/>
      <c r="X62" s="81">
        <f t="shared" si="2"/>
        <v>0</v>
      </c>
      <c r="Y62" s="120">
        <f t="shared" si="11"/>
        <v>35.200000000000003</v>
      </c>
    </row>
    <row r="63" spans="1:25" x14ac:dyDescent="0.25">
      <c r="A63" s="88"/>
      <c r="B63" s="89"/>
      <c r="C63" s="88"/>
      <c r="D63" s="90"/>
      <c r="E63" s="88"/>
      <c r="F63" s="88"/>
      <c r="G63" s="88"/>
      <c r="H63" s="91"/>
      <c r="I63" s="91">
        <v>3</v>
      </c>
      <c r="J63" s="91"/>
      <c r="K63" s="91"/>
      <c r="L63" s="94"/>
      <c r="M63" s="91"/>
      <c r="N63" s="91"/>
      <c r="O63" s="91"/>
      <c r="P63" s="95">
        <f t="shared" si="8"/>
        <v>0</v>
      </c>
      <c r="Q63" s="91">
        <v>32</v>
      </c>
      <c r="R63" s="113">
        <f t="shared" si="3"/>
        <v>35.200000000000003</v>
      </c>
      <c r="S63" s="91"/>
      <c r="T63" s="96">
        <f t="shared" si="9"/>
        <v>0</v>
      </c>
      <c r="U63" s="19"/>
      <c r="V63" s="100">
        <f t="shared" si="10"/>
        <v>0</v>
      </c>
      <c r="W63" s="19"/>
      <c r="X63" s="81">
        <f t="shared" si="2"/>
        <v>0</v>
      </c>
      <c r="Y63" s="120">
        <f t="shared" si="11"/>
        <v>35.200000000000003</v>
      </c>
    </row>
    <row r="64" spans="1:25" x14ac:dyDescent="0.25">
      <c r="A64" s="88"/>
      <c r="B64" s="89"/>
      <c r="C64" s="88"/>
      <c r="D64" s="90"/>
      <c r="E64" s="88"/>
      <c r="F64" s="88"/>
      <c r="G64" s="88"/>
      <c r="H64" s="91"/>
      <c r="I64" s="91">
        <v>4</v>
      </c>
      <c r="J64" s="91"/>
      <c r="K64" s="91"/>
      <c r="L64" s="94"/>
      <c r="M64" s="91"/>
      <c r="N64" s="91"/>
      <c r="O64" s="91"/>
      <c r="P64" s="95">
        <f t="shared" si="8"/>
        <v>0</v>
      </c>
      <c r="Q64" s="91">
        <v>32</v>
      </c>
      <c r="R64" s="113">
        <f t="shared" si="3"/>
        <v>35.200000000000003</v>
      </c>
      <c r="S64" s="91"/>
      <c r="T64" s="96">
        <f t="shared" si="9"/>
        <v>0</v>
      </c>
      <c r="U64" s="19"/>
      <c r="V64" s="100">
        <f t="shared" si="10"/>
        <v>0</v>
      </c>
      <c r="W64" s="19"/>
      <c r="X64" s="81">
        <f t="shared" si="2"/>
        <v>0</v>
      </c>
      <c r="Y64" s="120">
        <f t="shared" si="11"/>
        <v>35.200000000000003</v>
      </c>
    </row>
    <row r="65" spans="1:25" x14ac:dyDescent="0.25">
      <c r="A65" s="88"/>
      <c r="B65" s="89"/>
      <c r="C65" s="88"/>
      <c r="D65" s="90"/>
      <c r="E65" s="88"/>
      <c r="F65" s="88"/>
      <c r="G65" s="88"/>
      <c r="H65" s="91"/>
      <c r="I65" s="91">
        <v>5</v>
      </c>
      <c r="J65" s="91"/>
      <c r="K65" s="91"/>
      <c r="L65" s="94"/>
      <c r="M65" s="91"/>
      <c r="N65" s="91"/>
      <c r="O65" s="91"/>
      <c r="P65" s="95">
        <f t="shared" si="8"/>
        <v>0</v>
      </c>
      <c r="Q65" s="91">
        <v>32</v>
      </c>
      <c r="R65" s="113">
        <f t="shared" si="3"/>
        <v>35.200000000000003</v>
      </c>
      <c r="S65" s="91"/>
      <c r="T65" s="96">
        <f t="shared" si="9"/>
        <v>0</v>
      </c>
      <c r="U65" s="19"/>
      <c r="V65" s="100">
        <f t="shared" si="10"/>
        <v>0</v>
      </c>
      <c r="W65" s="19"/>
      <c r="X65" s="81">
        <f t="shared" si="2"/>
        <v>0</v>
      </c>
      <c r="Y65" s="120">
        <f t="shared" si="11"/>
        <v>35.200000000000003</v>
      </c>
    </row>
    <row r="66" spans="1:25" x14ac:dyDescent="0.25">
      <c r="A66" s="88"/>
      <c r="B66" s="89"/>
      <c r="C66" s="88"/>
      <c r="D66" s="90"/>
      <c r="E66" s="88"/>
      <c r="F66" s="88"/>
      <c r="G66" s="88"/>
      <c r="H66" s="91"/>
      <c r="I66" s="91">
        <v>6</v>
      </c>
      <c r="J66" s="91"/>
      <c r="K66" s="91"/>
      <c r="L66" s="94"/>
      <c r="M66" s="91"/>
      <c r="N66" s="91"/>
      <c r="O66" s="91"/>
      <c r="P66" s="95">
        <f t="shared" si="8"/>
        <v>0</v>
      </c>
      <c r="Q66" s="91">
        <v>32</v>
      </c>
      <c r="R66" s="113">
        <f t="shared" si="3"/>
        <v>35.200000000000003</v>
      </c>
      <c r="S66" s="91"/>
      <c r="T66" s="96">
        <f t="shared" si="9"/>
        <v>0</v>
      </c>
      <c r="U66" s="19"/>
      <c r="V66" s="100">
        <f t="shared" si="10"/>
        <v>0</v>
      </c>
      <c r="W66" s="19"/>
      <c r="X66" s="81">
        <f t="shared" si="2"/>
        <v>0</v>
      </c>
      <c r="Y66" s="120">
        <f t="shared" si="11"/>
        <v>35.200000000000003</v>
      </c>
    </row>
    <row r="67" spans="1:25" x14ac:dyDescent="0.25">
      <c r="A67" s="88"/>
      <c r="B67" s="89"/>
      <c r="C67" s="88"/>
      <c r="D67" s="118"/>
      <c r="E67" s="88"/>
      <c r="F67" s="88"/>
      <c r="G67" s="88"/>
      <c r="H67" s="91"/>
      <c r="I67" s="91">
        <v>7</v>
      </c>
      <c r="J67" s="91"/>
      <c r="K67" s="91"/>
      <c r="L67" s="94"/>
      <c r="M67" s="91"/>
      <c r="N67" s="91"/>
      <c r="O67" s="91"/>
      <c r="P67" s="95">
        <f t="shared" si="8"/>
        <v>0</v>
      </c>
      <c r="Q67" s="91">
        <v>32</v>
      </c>
      <c r="R67" s="113">
        <f t="shared" si="3"/>
        <v>35.200000000000003</v>
      </c>
      <c r="S67" s="91"/>
      <c r="T67" s="96">
        <f t="shared" si="9"/>
        <v>0</v>
      </c>
      <c r="U67" s="19"/>
      <c r="V67" s="100">
        <f t="shared" si="10"/>
        <v>0</v>
      </c>
      <c r="W67" s="19"/>
      <c r="X67" s="81">
        <f t="shared" si="2"/>
        <v>0</v>
      </c>
      <c r="Y67" s="120">
        <f t="shared" si="11"/>
        <v>35.200000000000003</v>
      </c>
    </row>
    <row r="68" spans="1:25" x14ac:dyDescent="0.25">
      <c r="A68" s="88"/>
      <c r="B68" s="89"/>
      <c r="C68" s="88"/>
      <c r="D68" s="118"/>
      <c r="E68" s="88"/>
      <c r="F68" s="88"/>
      <c r="G68" s="88"/>
      <c r="H68" s="91"/>
      <c r="I68" s="91">
        <v>8</v>
      </c>
      <c r="J68" s="91"/>
      <c r="K68" s="91"/>
      <c r="L68" s="94"/>
      <c r="M68" s="91"/>
      <c r="N68" s="91"/>
      <c r="O68" s="91"/>
      <c r="P68" s="95">
        <f t="shared" si="8"/>
        <v>0</v>
      </c>
      <c r="Q68" s="91">
        <v>32</v>
      </c>
      <c r="R68" s="113">
        <f t="shared" si="3"/>
        <v>35.200000000000003</v>
      </c>
      <c r="S68" s="91"/>
      <c r="T68" s="96">
        <f t="shared" si="9"/>
        <v>0</v>
      </c>
      <c r="U68" s="19"/>
      <c r="V68" s="100">
        <f t="shared" si="10"/>
        <v>0</v>
      </c>
      <c r="W68" s="19"/>
      <c r="X68" s="81">
        <f t="shared" si="2"/>
        <v>0</v>
      </c>
      <c r="Y68" s="120">
        <f t="shared" si="11"/>
        <v>35.200000000000003</v>
      </c>
    </row>
    <row r="69" spans="1:25" x14ac:dyDescent="0.25">
      <c r="A69" s="101">
        <v>10</v>
      </c>
      <c r="B69" s="102" t="s">
        <v>127</v>
      </c>
      <c r="C69" s="101">
        <v>4</v>
      </c>
      <c r="D69" s="122"/>
      <c r="E69" s="101"/>
      <c r="F69" s="101">
        <v>4</v>
      </c>
      <c r="G69" s="101" t="s">
        <v>118</v>
      </c>
      <c r="H69" s="104">
        <v>12</v>
      </c>
      <c r="I69" s="105">
        <v>4</v>
      </c>
      <c r="J69" s="104"/>
      <c r="K69" s="104"/>
      <c r="L69" s="104"/>
      <c r="M69" s="104"/>
      <c r="N69" s="104">
        <v>4</v>
      </c>
      <c r="O69" s="104"/>
      <c r="P69" s="70">
        <f t="shared" si="8"/>
        <v>120</v>
      </c>
      <c r="Q69" s="105">
        <v>136</v>
      </c>
      <c r="R69" s="108">
        <f t="shared" si="3"/>
        <v>149.60000000000002</v>
      </c>
      <c r="S69" s="123">
        <v>105.1</v>
      </c>
      <c r="T69" s="71">
        <f t="shared" si="9"/>
        <v>136.63</v>
      </c>
      <c r="U69" s="106"/>
      <c r="V69" s="111">
        <f t="shared" si="10"/>
        <v>0</v>
      </c>
      <c r="W69" s="106"/>
      <c r="X69" s="107">
        <f t="shared" ref="X69:X132" si="12">W69*2.5</f>
        <v>0</v>
      </c>
      <c r="Y69" s="117">
        <f>X69+V69+T69+R69+P69+L69</f>
        <v>406.23</v>
      </c>
    </row>
    <row r="70" spans="1:25" x14ac:dyDescent="0.25">
      <c r="A70" s="88"/>
      <c r="B70" s="89"/>
      <c r="C70" s="88"/>
      <c r="D70" s="90"/>
      <c r="E70" s="88"/>
      <c r="F70" s="88"/>
      <c r="G70" s="88"/>
      <c r="H70" s="91"/>
      <c r="I70" s="91">
        <v>1</v>
      </c>
      <c r="J70" s="91"/>
      <c r="K70" s="91"/>
      <c r="L70" s="94"/>
      <c r="M70" s="91"/>
      <c r="N70" s="91">
        <v>1</v>
      </c>
      <c r="O70" s="91"/>
      <c r="P70" s="95">
        <f t="shared" si="8"/>
        <v>30</v>
      </c>
      <c r="Q70" s="91">
        <v>34</v>
      </c>
      <c r="R70" s="113">
        <f t="shared" si="3"/>
        <v>37.400000000000006</v>
      </c>
      <c r="S70" s="124">
        <v>26.3</v>
      </c>
      <c r="T70" s="96">
        <f t="shared" si="9"/>
        <v>34.190000000000005</v>
      </c>
      <c r="U70" s="19"/>
      <c r="V70" s="100">
        <f t="shared" si="10"/>
        <v>0</v>
      </c>
      <c r="W70" s="19"/>
      <c r="X70" s="81">
        <f t="shared" si="12"/>
        <v>0</v>
      </c>
      <c r="Y70" s="120">
        <f t="shared" si="11"/>
        <v>101.59</v>
      </c>
    </row>
    <row r="71" spans="1:25" x14ac:dyDescent="0.25">
      <c r="A71" s="88"/>
      <c r="B71" s="89"/>
      <c r="C71" s="88"/>
      <c r="D71" s="90"/>
      <c r="E71" s="88"/>
      <c r="F71" s="88"/>
      <c r="G71" s="88"/>
      <c r="H71" s="91"/>
      <c r="I71" s="91">
        <v>2</v>
      </c>
      <c r="J71" s="91"/>
      <c r="K71" s="91"/>
      <c r="L71" s="94"/>
      <c r="M71" s="91"/>
      <c r="N71" s="91">
        <v>1</v>
      </c>
      <c r="O71" s="91"/>
      <c r="P71" s="95">
        <f t="shared" si="8"/>
        <v>30</v>
      </c>
      <c r="Q71" s="91">
        <v>34</v>
      </c>
      <c r="R71" s="113">
        <f t="shared" si="3"/>
        <v>37.400000000000006</v>
      </c>
      <c r="S71" s="124">
        <v>26.3</v>
      </c>
      <c r="T71" s="96">
        <f t="shared" si="9"/>
        <v>34.190000000000005</v>
      </c>
      <c r="U71" s="19"/>
      <c r="V71" s="100">
        <f t="shared" si="10"/>
        <v>0</v>
      </c>
      <c r="W71" s="19"/>
      <c r="X71" s="81">
        <f t="shared" si="12"/>
        <v>0</v>
      </c>
      <c r="Y71" s="120">
        <f t="shared" si="11"/>
        <v>101.59</v>
      </c>
    </row>
    <row r="72" spans="1:25" x14ac:dyDescent="0.25">
      <c r="A72" s="88"/>
      <c r="B72" s="89"/>
      <c r="C72" s="88"/>
      <c r="D72" s="90"/>
      <c r="E72" s="88"/>
      <c r="F72" s="88"/>
      <c r="G72" s="88"/>
      <c r="H72" s="91"/>
      <c r="I72" s="91">
        <v>3</v>
      </c>
      <c r="J72" s="91"/>
      <c r="K72" s="91"/>
      <c r="L72" s="94"/>
      <c r="M72" s="91"/>
      <c r="N72" s="91">
        <v>1</v>
      </c>
      <c r="O72" s="91"/>
      <c r="P72" s="95">
        <f t="shared" si="8"/>
        <v>30</v>
      </c>
      <c r="Q72" s="91">
        <v>34</v>
      </c>
      <c r="R72" s="113">
        <f t="shared" si="3"/>
        <v>37.400000000000006</v>
      </c>
      <c r="S72" s="124">
        <v>26.3</v>
      </c>
      <c r="T72" s="96">
        <f t="shared" si="9"/>
        <v>34.190000000000005</v>
      </c>
      <c r="U72" s="19"/>
      <c r="V72" s="100">
        <f t="shared" si="10"/>
        <v>0</v>
      </c>
      <c r="W72" s="19"/>
      <c r="X72" s="81">
        <f t="shared" si="12"/>
        <v>0</v>
      </c>
      <c r="Y72" s="120">
        <f t="shared" si="11"/>
        <v>101.59</v>
      </c>
    </row>
    <row r="73" spans="1:25" x14ac:dyDescent="0.25">
      <c r="A73" s="88"/>
      <c r="B73" s="89"/>
      <c r="C73" s="88"/>
      <c r="D73" s="90"/>
      <c r="E73" s="88"/>
      <c r="F73" s="88"/>
      <c r="G73" s="88"/>
      <c r="H73" s="91"/>
      <c r="I73" s="91">
        <v>4</v>
      </c>
      <c r="J73" s="91"/>
      <c r="K73" s="91"/>
      <c r="L73" s="94"/>
      <c r="M73" s="91"/>
      <c r="N73" s="91">
        <v>1</v>
      </c>
      <c r="O73" s="91"/>
      <c r="P73" s="95">
        <f t="shared" si="8"/>
        <v>30</v>
      </c>
      <c r="Q73" s="91">
        <v>34</v>
      </c>
      <c r="R73" s="113">
        <f t="shared" si="3"/>
        <v>37.400000000000006</v>
      </c>
      <c r="S73" s="124">
        <v>26.3</v>
      </c>
      <c r="T73" s="96">
        <f t="shared" si="9"/>
        <v>34.190000000000005</v>
      </c>
      <c r="U73" s="19"/>
      <c r="V73" s="100">
        <f t="shared" si="10"/>
        <v>0</v>
      </c>
      <c r="W73" s="19"/>
      <c r="X73" s="81">
        <f t="shared" si="12"/>
        <v>0</v>
      </c>
      <c r="Y73" s="120">
        <f t="shared" si="11"/>
        <v>101.59</v>
      </c>
    </row>
    <row r="74" spans="1:25" x14ac:dyDescent="0.25">
      <c r="A74" s="101">
        <v>11</v>
      </c>
      <c r="B74" s="102" t="s">
        <v>127</v>
      </c>
      <c r="C74" s="101" t="s">
        <v>128</v>
      </c>
      <c r="D74" s="103"/>
      <c r="E74" s="101"/>
      <c r="F74" s="101">
        <v>4</v>
      </c>
      <c r="G74" s="101" t="s">
        <v>124</v>
      </c>
      <c r="H74" s="104">
        <v>9</v>
      </c>
      <c r="I74" s="105">
        <v>6</v>
      </c>
      <c r="J74" s="104"/>
      <c r="K74" s="104"/>
      <c r="L74" s="104"/>
      <c r="M74" s="104"/>
      <c r="N74" s="104">
        <v>0</v>
      </c>
      <c r="O74" s="104"/>
      <c r="P74" s="70">
        <f t="shared" si="8"/>
        <v>0</v>
      </c>
      <c r="Q74" s="105">
        <v>192</v>
      </c>
      <c r="R74" s="108">
        <f t="shared" si="3"/>
        <v>211.20000000000002</v>
      </c>
      <c r="S74" s="123"/>
      <c r="T74" s="71">
        <f t="shared" si="9"/>
        <v>0</v>
      </c>
      <c r="U74" s="106"/>
      <c r="V74" s="111">
        <f t="shared" si="10"/>
        <v>0</v>
      </c>
      <c r="W74" s="106"/>
      <c r="X74" s="107">
        <f t="shared" si="12"/>
        <v>0</v>
      </c>
      <c r="Y74" s="117">
        <f>X74+V74+T74+R74+P74+L74</f>
        <v>211.20000000000002</v>
      </c>
    </row>
    <row r="75" spans="1:25" x14ac:dyDescent="0.25">
      <c r="A75" s="88"/>
      <c r="B75" s="89"/>
      <c r="C75" s="88"/>
      <c r="D75" s="90"/>
      <c r="E75" s="88"/>
      <c r="F75" s="88"/>
      <c r="G75" s="88"/>
      <c r="H75" s="91"/>
      <c r="I75" s="91">
        <v>1</v>
      </c>
      <c r="J75" s="91"/>
      <c r="K75" s="91"/>
      <c r="L75" s="94"/>
      <c r="M75" s="91"/>
      <c r="N75" s="91"/>
      <c r="O75" s="91"/>
      <c r="P75" s="95">
        <f t="shared" si="8"/>
        <v>0</v>
      </c>
      <c r="Q75" s="91">
        <v>32</v>
      </c>
      <c r="R75" s="113">
        <f t="shared" si="3"/>
        <v>35.200000000000003</v>
      </c>
      <c r="S75" s="124"/>
      <c r="T75" s="96">
        <f t="shared" si="9"/>
        <v>0</v>
      </c>
      <c r="U75" s="19"/>
      <c r="V75" s="100">
        <f t="shared" si="10"/>
        <v>0</v>
      </c>
      <c r="W75" s="19"/>
      <c r="X75" s="81">
        <f t="shared" si="12"/>
        <v>0</v>
      </c>
      <c r="Y75" s="120">
        <f t="shared" si="11"/>
        <v>35.200000000000003</v>
      </c>
    </row>
    <row r="76" spans="1:25" x14ac:dyDescent="0.25">
      <c r="A76" s="88"/>
      <c r="B76" s="89"/>
      <c r="C76" s="88"/>
      <c r="D76" s="90"/>
      <c r="E76" s="88"/>
      <c r="F76" s="88"/>
      <c r="G76" s="88"/>
      <c r="H76" s="91"/>
      <c r="I76" s="91">
        <v>2</v>
      </c>
      <c r="J76" s="91"/>
      <c r="K76" s="91"/>
      <c r="L76" s="94"/>
      <c r="M76" s="91"/>
      <c r="N76" s="91"/>
      <c r="O76" s="91"/>
      <c r="P76" s="95">
        <f t="shared" si="8"/>
        <v>0</v>
      </c>
      <c r="Q76" s="91">
        <v>32</v>
      </c>
      <c r="R76" s="113">
        <f t="shared" si="3"/>
        <v>35.200000000000003</v>
      </c>
      <c r="S76" s="124"/>
      <c r="T76" s="96">
        <f t="shared" si="9"/>
        <v>0</v>
      </c>
      <c r="U76" s="19"/>
      <c r="V76" s="100">
        <f t="shared" si="10"/>
        <v>0</v>
      </c>
      <c r="W76" s="19"/>
      <c r="X76" s="81">
        <f t="shared" si="12"/>
        <v>0</v>
      </c>
      <c r="Y76" s="120">
        <f t="shared" si="11"/>
        <v>35.200000000000003</v>
      </c>
    </row>
    <row r="77" spans="1:25" x14ac:dyDescent="0.25">
      <c r="A77" s="88"/>
      <c r="B77" s="89"/>
      <c r="C77" s="88"/>
      <c r="D77" s="90"/>
      <c r="E77" s="88"/>
      <c r="F77" s="88"/>
      <c r="G77" s="88"/>
      <c r="H77" s="91"/>
      <c r="I77" s="91">
        <v>3</v>
      </c>
      <c r="J77" s="91"/>
      <c r="K77" s="91"/>
      <c r="L77" s="94"/>
      <c r="M77" s="91"/>
      <c r="N77" s="91"/>
      <c r="O77" s="91"/>
      <c r="P77" s="95">
        <f t="shared" si="8"/>
        <v>0</v>
      </c>
      <c r="Q77" s="91">
        <v>32</v>
      </c>
      <c r="R77" s="113">
        <f t="shared" si="3"/>
        <v>35.200000000000003</v>
      </c>
      <c r="S77" s="124"/>
      <c r="T77" s="96">
        <f t="shared" si="9"/>
        <v>0</v>
      </c>
      <c r="U77" s="19"/>
      <c r="V77" s="100">
        <f t="shared" si="10"/>
        <v>0</v>
      </c>
      <c r="W77" s="19"/>
      <c r="X77" s="81">
        <f t="shared" si="12"/>
        <v>0</v>
      </c>
      <c r="Y77" s="120">
        <f t="shared" si="11"/>
        <v>35.200000000000003</v>
      </c>
    </row>
    <row r="78" spans="1:25" x14ac:dyDescent="0.25">
      <c r="A78" s="88"/>
      <c r="B78" s="89"/>
      <c r="C78" s="88"/>
      <c r="D78" s="90"/>
      <c r="E78" s="88"/>
      <c r="F78" s="88"/>
      <c r="G78" s="88"/>
      <c r="H78" s="91"/>
      <c r="I78" s="91">
        <v>4</v>
      </c>
      <c r="J78" s="91"/>
      <c r="K78" s="91"/>
      <c r="L78" s="94"/>
      <c r="M78" s="91"/>
      <c r="N78" s="91"/>
      <c r="O78" s="91"/>
      <c r="P78" s="95">
        <f t="shared" si="8"/>
        <v>0</v>
      </c>
      <c r="Q78" s="91">
        <v>32</v>
      </c>
      <c r="R78" s="113">
        <f t="shared" ref="R78:R135" si="13">Q78*1.1</f>
        <v>35.200000000000003</v>
      </c>
      <c r="S78" s="124"/>
      <c r="T78" s="96">
        <f t="shared" si="9"/>
        <v>0</v>
      </c>
      <c r="U78" s="19"/>
      <c r="V78" s="100">
        <f t="shared" si="10"/>
        <v>0</v>
      </c>
      <c r="W78" s="19"/>
      <c r="X78" s="81">
        <f t="shared" si="12"/>
        <v>0</v>
      </c>
      <c r="Y78" s="120">
        <f t="shared" si="11"/>
        <v>35.200000000000003</v>
      </c>
    </row>
    <row r="79" spans="1:25" x14ac:dyDescent="0.25">
      <c r="A79" s="88"/>
      <c r="B79" s="89"/>
      <c r="C79" s="88"/>
      <c r="D79" s="90"/>
      <c r="E79" s="88"/>
      <c r="F79" s="88"/>
      <c r="G79" s="88"/>
      <c r="H79" s="91"/>
      <c r="I79" s="91">
        <v>5</v>
      </c>
      <c r="J79" s="91"/>
      <c r="K79" s="91"/>
      <c r="L79" s="94"/>
      <c r="M79" s="91"/>
      <c r="N79" s="91"/>
      <c r="O79" s="91"/>
      <c r="P79" s="95">
        <f t="shared" si="8"/>
        <v>0</v>
      </c>
      <c r="Q79" s="91">
        <v>32</v>
      </c>
      <c r="R79" s="113">
        <f t="shared" si="13"/>
        <v>35.200000000000003</v>
      </c>
      <c r="S79" s="91"/>
      <c r="T79" s="96">
        <f t="shared" si="9"/>
        <v>0</v>
      </c>
      <c r="U79" s="19"/>
      <c r="V79" s="100">
        <f t="shared" si="10"/>
        <v>0</v>
      </c>
      <c r="W79" s="19"/>
      <c r="X79" s="81">
        <f t="shared" si="12"/>
        <v>0</v>
      </c>
      <c r="Y79" s="120">
        <f t="shared" si="11"/>
        <v>35.200000000000003</v>
      </c>
    </row>
    <row r="80" spans="1:25" x14ac:dyDescent="0.25">
      <c r="A80" s="88"/>
      <c r="B80" s="89"/>
      <c r="C80" s="88"/>
      <c r="D80" s="90"/>
      <c r="E80" s="88"/>
      <c r="F80" s="88"/>
      <c r="G80" s="88"/>
      <c r="H80" s="91"/>
      <c r="I80" s="91">
        <v>6</v>
      </c>
      <c r="J80" s="91"/>
      <c r="K80" s="91"/>
      <c r="L80" s="94"/>
      <c r="M80" s="91"/>
      <c r="N80" s="91"/>
      <c r="O80" s="91"/>
      <c r="P80" s="95">
        <f t="shared" si="8"/>
        <v>0</v>
      </c>
      <c r="Q80" s="91">
        <v>32</v>
      </c>
      <c r="R80" s="113">
        <f t="shared" si="13"/>
        <v>35.200000000000003</v>
      </c>
      <c r="S80" s="91"/>
      <c r="T80" s="96">
        <f t="shared" si="9"/>
        <v>0</v>
      </c>
      <c r="U80" s="19"/>
      <c r="V80" s="100">
        <f t="shared" si="10"/>
        <v>0</v>
      </c>
      <c r="W80" s="19"/>
      <c r="X80" s="81">
        <f t="shared" si="12"/>
        <v>0</v>
      </c>
      <c r="Y80" s="120">
        <f t="shared" si="11"/>
        <v>35.200000000000003</v>
      </c>
    </row>
    <row r="81" spans="1:25" x14ac:dyDescent="0.25">
      <c r="A81" s="101">
        <v>12</v>
      </c>
      <c r="B81" s="102" t="s">
        <v>127</v>
      </c>
      <c r="C81" s="101" t="s">
        <v>129</v>
      </c>
      <c r="D81" s="103"/>
      <c r="E81" s="101"/>
      <c r="F81" s="101">
        <v>4</v>
      </c>
      <c r="G81" s="101" t="s">
        <v>124</v>
      </c>
      <c r="H81" s="104">
        <v>9</v>
      </c>
      <c r="I81" s="105">
        <v>6</v>
      </c>
      <c r="J81" s="104"/>
      <c r="K81" s="104"/>
      <c r="L81" s="104"/>
      <c r="M81" s="104"/>
      <c r="N81" s="104">
        <v>6</v>
      </c>
      <c r="O81" s="104"/>
      <c r="P81" s="70">
        <f t="shared" si="8"/>
        <v>180</v>
      </c>
      <c r="Q81" s="105">
        <v>192</v>
      </c>
      <c r="R81" s="108">
        <f t="shared" si="13"/>
        <v>211.20000000000002</v>
      </c>
      <c r="S81" s="104"/>
      <c r="T81" s="71">
        <f t="shared" si="9"/>
        <v>0</v>
      </c>
      <c r="U81" s="106"/>
      <c r="V81" s="111">
        <f t="shared" si="10"/>
        <v>0</v>
      </c>
      <c r="W81" s="106"/>
      <c r="X81" s="107">
        <f t="shared" si="12"/>
        <v>0</v>
      </c>
      <c r="Y81" s="117">
        <f>X81+V81+T81+R81+P81+L81</f>
        <v>391.20000000000005</v>
      </c>
    </row>
    <row r="82" spans="1:25" x14ac:dyDescent="0.25">
      <c r="A82" s="88"/>
      <c r="B82" s="125"/>
      <c r="C82" s="19"/>
      <c r="D82" s="90"/>
      <c r="E82" s="88"/>
      <c r="F82" s="88"/>
      <c r="G82" s="19"/>
      <c r="H82" s="19"/>
      <c r="I82" s="19">
        <v>1</v>
      </c>
      <c r="J82" s="91"/>
      <c r="K82" s="91"/>
      <c r="L82" s="94"/>
      <c r="M82" s="91"/>
      <c r="N82" s="91">
        <v>1</v>
      </c>
      <c r="O82" s="91"/>
      <c r="P82" s="95">
        <f t="shared" si="8"/>
        <v>30</v>
      </c>
      <c r="Q82" s="91">
        <v>32</v>
      </c>
      <c r="R82" s="113">
        <f t="shared" si="13"/>
        <v>35.200000000000003</v>
      </c>
      <c r="S82" s="91"/>
      <c r="T82" s="96">
        <f t="shared" si="9"/>
        <v>0</v>
      </c>
      <c r="U82" s="19"/>
      <c r="V82" s="100">
        <f t="shared" si="10"/>
        <v>0</v>
      </c>
      <c r="W82" s="19"/>
      <c r="X82" s="81">
        <f t="shared" si="12"/>
        <v>0</v>
      </c>
      <c r="Y82" s="120">
        <f t="shared" si="11"/>
        <v>65.2</v>
      </c>
    </row>
    <row r="83" spans="1:25" x14ac:dyDescent="0.25">
      <c r="A83" s="88"/>
      <c r="B83" s="19"/>
      <c r="C83" s="19"/>
      <c r="D83" s="90"/>
      <c r="E83" s="88"/>
      <c r="F83" s="88"/>
      <c r="G83" s="19"/>
      <c r="H83" s="19"/>
      <c r="I83" s="19">
        <v>2</v>
      </c>
      <c r="J83" s="91"/>
      <c r="K83" s="91"/>
      <c r="L83" s="94"/>
      <c r="M83" s="91"/>
      <c r="N83" s="91">
        <v>1</v>
      </c>
      <c r="O83" s="91"/>
      <c r="P83" s="95">
        <f t="shared" si="8"/>
        <v>30</v>
      </c>
      <c r="Q83" s="91">
        <v>32</v>
      </c>
      <c r="R83" s="113">
        <f t="shared" si="13"/>
        <v>35.200000000000003</v>
      </c>
      <c r="S83" s="91"/>
      <c r="T83" s="96">
        <f t="shared" si="9"/>
        <v>0</v>
      </c>
      <c r="U83" s="19"/>
      <c r="V83" s="100">
        <f t="shared" si="10"/>
        <v>0</v>
      </c>
      <c r="W83" s="19"/>
      <c r="X83" s="81">
        <f t="shared" si="12"/>
        <v>0</v>
      </c>
      <c r="Y83" s="120">
        <f t="shared" si="11"/>
        <v>65.2</v>
      </c>
    </row>
    <row r="84" spans="1:25" x14ac:dyDescent="0.25">
      <c r="A84" s="88"/>
      <c r="B84" s="19"/>
      <c r="C84" s="19"/>
      <c r="D84" s="90"/>
      <c r="E84" s="88"/>
      <c r="F84" s="88"/>
      <c r="G84" s="19"/>
      <c r="H84" s="19"/>
      <c r="I84" s="19">
        <v>3</v>
      </c>
      <c r="J84" s="91"/>
      <c r="K84" s="91"/>
      <c r="L84" s="94"/>
      <c r="M84" s="91"/>
      <c r="N84" s="91">
        <v>1</v>
      </c>
      <c r="O84" s="91"/>
      <c r="P84" s="95">
        <f t="shared" si="8"/>
        <v>30</v>
      </c>
      <c r="Q84" s="91">
        <v>32</v>
      </c>
      <c r="R84" s="113">
        <f t="shared" si="13"/>
        <v>35.200000000000003</v>
      </c>
      <c r="S84" s="91"/>
      <c r="T84" s="96">
        <f t="shared" si="9"/>
        <v>0</v>
      </c>
      <c r="U84" s="19"/>
      <c r="V84" s="100">
        <f t="shared" si="10"/>
        <v>0</v>
      </c>
      <c r="W84" s="19"/>
      <c r="X84" s="81">
        <f t="shared" si="12"/>
        <v>0</v>
      </c>
      <c r="Y84" s="120">
        <f t="shared" si="11"/>
        <v>65.2</v>
      </c>
    </row>
    <row r="85" spans="1:25" x14ac:dyDescent="0.25">
      <c r="A85" s="88"/>
      <c r="B85" s="19"/>
      <c r="C85" s="19"/>
      <c r="D85" s="90"/>
      <c r="E85" s="88"/>
      <c r="F85" s="88"/>
      <c r="G85" s="19"/>
      <c r="H85" s="19"/>
      <c r="I85" s="19">
        <v>4</v>
      </c>
      <c r="J85" s="91"/>
      <c r="K85" s="91"/>
      <c r="L85" s="94"/>
      <c r="M85" s="91"/>
      <c r="N85" s="91">
        <v>1</v>
      </c>
      <c r="O85" s="91"/>
      <c r="P85" s="95">
        <f t="shared" si="8"/>
        <v>30</v>
      </c>
      <c r="Q85" s="91">
        <v>32</v>
      </c>
      <c r="R85" s="113">
        <f t="shared" si="13"/>
        <v>35.200000000000003</v>
      </c>
      <c r="S85" s="91"/>
      <c r="T85" s="96">
        <f t="shared" si="9"/>
        <v>0</v>
      </c>
      <c r="U85" s="19"/>
      <c r="V85" s="100">
        <f t="shared" si="10"/>
        <v>0</v>
      </c>
      <c r="W85" s="19"/>
      <c r="X85" s="81">
        <f t="shared" si="12"/>
        <v>0</v>
      </c>
      <c r="Y85" s="120">
        <f t="shared" si="11"/>
        <v>65.2</v>
      </c>
    </row>
    <row r="86" spans="1:25" x14ac:dyDescent="0.25">
      <c r="A86" s="88"/>
      <c r="B86" s="19"/>
      <c r="C86" s="19"/>
      <c r="D86" s="90"/>
      <c r="E86" s="88"/>
      <c r="F86" s="88"/>
      <c r="G86" s="19"/>
      <c r="H86" s="19"/>
      <c r="I86" s="19">
        <v>5</v>
      </c>
      <c r="J86" s="91"/>
      <c r="K86" s="91"/>
      <c r="L86" s="94"/>
      <c r="M86" s="91"/>
      <c r="N86" s="91">
        <v>1</v>
      </c>
      <c r="O86" s="95"/>
      <c r="P86" s="95">
        <f t="shared" si="8"/>
        <v>30</v>
      </c>
      <c r="Q86" s="91">
        <v>32</v>
      </c>
      <c r="R86" s="113">
        <f t="shared" si="13"/>
        <v>35.200000000000003</v>
      </c>
      <c r="S86" s="96"/>
      <c r="T86" s="96">
        <f t="shared" si="9"/>
        <v>0</v>
      </c>
      <c r="U86" s="97"/>
      <c r="V86" s="100">
        <f t="shared" si="10"/>
        <v>0</v>
      </c>
      <c r="W86" s="97"/>
      <c r="X86" s="81">
        <f t="shared" si="12"/>
        <v>0</v>
      </c>
      <c r="Y86" s="120">
        <f t="shared" si="11"/>
        <v>65.2</v>
      </c>
    </row>
    <row r="87" spans="1:25" x14ac:dyDescent="0.25">
      <c r="A87" s="88"/>
      <c r="B87" s="19"/>
      <c r="C87" s="19"/>
      <c r="D87" s="90"/>
      <c r="E87" s="88"/>
      <c r="F87" s="88"/>
      <c r="G87" s="19"/>
      <c r="H87" s="19"/>
      <c r="I87" s="19">
        <v>6</v>
      </c>
      <c r="J87" s="91"/>
      <c r="K87" s="91"/>
      <c r="L87" s="94"/>
      <c r="M87" s="91"/>
      <c r="N87" s="91">
        <v>1</v>
      </c>
      <c r="O87" s="95"/>
      <c r="P87" s="95">
        <f t="shared" si="8"/>
        <v>30</v>
      </c>
      <c r="Q87" s="91">
        <v>32</v>
      </c>
      <c r="R87" s="113">
        <f t="shared" si="13"/>
        <v>35.200000000000003</v>
      </c>
      <c r="S87" s="96"/>
      <c r="T87" s="96">
        <f t="shared" si="9"/>
        <v>0</v>
      </c>
      <c r="U87" s="97"/>
      <c r="V87" s="100">
        <f t="shared" si="10"/>
        <v>0</v>
      </c>
      <c r="W87" s="97"/>
      <c r="X87" s="81">
        <f t="shared" si="12"/>
        <v>0</v>
      </c>
      <c r="Y87" s="120">
        <f t="shared" si="11"/>
        <v>65.2</v>
      </c>
    </row>
    <row r="88" spans="1:25" x14ac:dyDescent="0.25">
      <c r="A88" s="101">
        <v>13</v>
      </c>
      <c r="B88" s="102" t="s">
        <v>121</v>
      </c>
      <c r="C88" s="101" t="s">
        <v>130</v>
      </c>
      <c r="D88" s="103"/>
      <c r="E88" s="101"/>
      <c r="F88" s="101">
        <v>4</v>
      </c>
      <c r="G88" s="101" t="s">
        <v>124</v>
      </c>
      <c r="H88" s="104">
        <v>9</v>
      </c>
      <c r="I88" s="105">
        <v>8</v>
      </c>
      <c r="J88" s="104"/>
      <c r="K88" s="104"/>
      <c r="L88" s="104"/>
      <c r="M88" s="104"/>
      <c r="N88" s="104">
        <v>0</v>
      </c>
      <c r="O88" s="107"/>
      <c r="P88" s="70">
        <f t="shared" si="8"/>
        <v>0</v>
      </c>
      <c r="Q88" s="105">
        <v>256</v>
      </c>
      <c r="R88" s="108">
        <f t="shared" si="13"/>
        <v>281.60000000000002</v>
      </c>
      <c r="S88" s="109"/>
      <c r="T88" s="71">
        <f t="shared" si="9"/>
        <v>0</v>
      </c>
      <c r="U88" s="110"/>
      <c r="V88" s="111">
        <f t="shared" si="10"/>
        <v>0</v>
      </c>
      <c r="W88" s="110"/>
      <c r="X88" s="107">
        <f t="shared" si="12"/>
        <v>0</v>
      </c>
      <c r="Y88" s="117">
        <f>X88+V88+T88+R88+P88+L88</f>
        <v>281.60000000000002</v>
      </c>
    </row>
    <row r="89" spans="1:25" x14ac:dyDescent="0.25">
      <c r="A89" s="88"/>
      <c r="B89" s="89"/>
      <c r="C89" s="88"/>
      <c r="D89" s="90"/>
      <c r="E89" s="88"/>
      <c r="F89" s="88"/>
      <c r="G89" s="88"/>
      <c r="H89" s="91"/>
      <c r="I89" s="91">
        <v>1</v>
      </c>
      <c r="J89" s="91"/>
      <c r="K89" s="91"/>
      <c r="L89" s="94"/>
      <c r="M89" s="91"/>
      <c r="N89" s="91"/>
      <c r="O89" s="95"/>
      <c r="P89" s="95">
        <f t="shared" si="8"/>
        <v>0</v>
      </c>
      <c r="Q89" s="91">
        <v>32</v>
      </c>
      <c r="R89" s="113">
        <f t="shared" si="13"/>
        <v>35.200000000000003</v>
      </c>
      <c r="S89" s="96"/>
      <c r="T89" s="96">
        <f t="shared" si="9"/>
        <v>0</v>
      </c>
      <c r="U89" s="97"/>
      <c r="V89" s="100">
        <f t="shared" si="10"/>
        <v>0</v>
      </c>
      <c r="W89" s="97"/>
      <c r="X89" s="81">
        <f t="shared" si="12"/>
        <v>0</v>
      </c>
      <c r="Y89" s="120">
        <f t="shared" si="11"/>
        <v>35.200000000000003</v>
      </c>
    </row>
    <row r="90" spans="1:25" x14ac:dyDescent="0.25">
      <c r="A90" s="88"/>
      <c r="B90" s="89"/>
      <c r="C90" s="88"/>
      <c r="D90" s="90"/>
      <c r="E90" s="88"/>
      <c r="F90" s="88"/>
      <c r="G90" s="88"/>
      <c r="H90" s="91"/>
      <c r="I90" s="91">
        <v>2</v>
      </c>
      <c r="J90" s="91"/>
      <c r="K90" s="91"/>
      <c r="L90" s="94"/>
      <c r="M90" s="91"/>
      <c r="N90" s="91"/>
      <c r="O90" s="95"/>
      <c r="P90" s="95">
        <f t="shared" si="8"/>
        <v>0</v>
      </c>
      <c r="Q90" s="91">
        <v>32</v>
      </c>
      <c r="R90" s="113">
        <f t="shared" si="13"/>
        <v>35.200000000000003</v>
      </c>
      <c r="S90" s="96"/>
      <c r="T90" s="96">
        <f t="shared" si="9"/>
        <v>0</v>
      </c>
      <c r="U90" s="97"/>
      <c r="V90" s="100">
        <f t="shared" si="10"/>
        <v>0</v>
      </c>
      <c r="W90" s="97"/>
      <c r="X90" s="81">
        <f t="shared" si="12"/>
        <v>0</v>
      </c>
      <c r="Y90" s="120">
        <f t="shared" si="11"/>
        <v>35.200000000000003</v>
      </c>
    </row>
    <row r="91" spans="1:25" x14ac:dyDescent="0.25">
      <c r="A91" s="88"/>
      <c r="B91" s="89"/>
      <c r="C91" s="88"/>
      <c r="D91" s="90"/>
      <c r="E91" s="88"/>
      <c r="F91" s="88"/>
      <c r="G91" s="88"/>
      <c r="H91" s="91"/>
      <c r="I91" s="91">
        <v>3</v>
      </c>
      <c r="J91" s="91"/>
      <c r="K91" s="91"/>
      <c r="L91" s="94"/>
      <c r="M91" s="91"/>
      <c r="N91" s="91"/>
      <c r="O91" s="95"/>
      <c r="P91" s="95">
        <f t="shared" si="8"/>
        <v>0</v>
      </c>
      <c r="Q91" s="91">
        <v>32</v>
      </c>
      <c r="R91" s="113">
        <f t="shared" si="13"/>
        <v>35.200000000000003</v>
      </c>
      <c r="S91" s="96"/>
      <c r="T91" s="96">
        <f t="shared" si="9"/>
        <v>0</v>
      </c>
      <c r="U91" s="97"/>
      <c r="V91" s="100">
        <f t="shared" si="10"/>
        <v>0</v>
      </c>
      <c r="W91" s="97"/>
      <c r="X91" s="81">
        <f t="shared" si="12"/>
        <v>0</v>
      </c>
      <c r="Y91" s="120">
        <f t="shared" si="11"/>
        <v>35.200000000000003</v>
      </c>
    </row>
    <row r="92" spans="1:25" x14ac:dyDescent="0.25">
      <c r="A92" s="88"/>
      <c r="B92" s="89"/>
      <c r="C92" s="88"/>
      <c r="D92" s="90"/>
      <c r="E92" s="88"/>
      <c r="F92" s="88"/>
      <c r="G92" s="88"/>
      <c r="H92" s="91"/>
      <c r="I92" s="91">
        <v>4</v>
      </c>
      <c r="J92" s="91"/>
      <c r="K92" s="91"/>
      <c r="L92" s="94"/>
      <c r="M92" s="91"/>
      <c r="N92" s="91"/>
      <c r="O92" s="95"/>
      <c r="P92" s="95">
        <f t="shared" si="8"/>
        <v>0</v>
      </c>
      <c r="Q92" s="91">
        <v>32</v>
      </c>
      <c r="R92" s="113">
        <f t="shared" si="13"/>
        <v>35.200000000000003</v>
      </c>
      <c r="S92" s="96"/>
      <c r="T92" s="96">
        <f t="shared" si="9"/>
        <v>0</v>
      </c>
      <c r="U92" s="97"/>
      <c r="V92" s="100">
        <f t="shared" si="10"/>
        <v>0</v>
      </c>
      <c r="W92" s="97"/>
      <c r="X92" s="81">
        <f t="shared" si="12"/>
        <v>0</v>
      </c>
      <c r="Y92" s="120">
        <f t="shared" si="11"/>
        <v>35.200000000000003</v>
      </c>
    </row>
    <row r="93" spans="1:25" x14ac:dyDescent="0.25">
      <c r="A93" s="88"/>
      <c r="B93" s="89"/>
      <c r="C93" s="88"/>
      <c r="D93" s="90"/>
      <c r="E93" s="88"/>
      <c r="F93" s="88"/>
      <c r="G93" s="88"/>
      <c r="H93" s="91"/>
      <c r="I93" s="91">
        <v>5</v>
      </c>
      <c r="J93" s="91"/>
      <c r="K93" s="91"/>
      <c r="L93" s="94"/>
      <c r="M93" s="91"/>
      <c r="N93" s="91"/>
      <c r="O93" s="95"/>
      <c r="P93" s="95">
        <f t="shared" si="8"/>
        <v>0</v>
      </c>
      <c r="Q93" s="91">
        <v>32</v>
      </c>
      <c r="R93" s="113">
        <f t="shared" si="13"/>
        <v>35.200000000000003</v>
      </c>
      <c r="S93" s="96"/>
      <c r="T93" s="96">
        <f t="shared" si="9"/>
        <v>0</v>
      </c>
      <c r="U93" s="97"/>
      <c r="V93" s="100">
        <f t="shared" si="10"/>
        <v>0</v>
      </c>
      <c r="W93" s="97"/>
      <c r="X93" s="81">
        <f t="shared" si="12"/>
        <v>0</v>
      </c>
      <c r="Y93" s="120">
        <f t="shared" si="11"/>
        <v>35.200000000000003</v>
      </c>
    </row>
    <row r="94" spans="1:25" x14ac:dyDescent="0.25">
      <c r="A94" s="88"/>
      <c r="B94" s="89"/>
      <c r="C94" s="88"/>
      <c r="D94" s="90"/>
      <c r="E94" s="88"/>
      <c r="F94" s="88"/>
      <c r="G94" s="88"/>
      <c r="H94" s="91"/>
      <c r="I94" s="91">
        <v>6</v>
      </c>
      <c r="J94" s="91"/>
      <c r="K94" s="91"/>
      <c r="L94" s="94"/>
      <c r="M94" s="91"/>
      <c r="N94" s="91"/>
      <c r="O94" s="95"/>
      <c r="P94" s="95">
        <f t="shared" si="8"/>
        <v>0</v>
      </c>
      <c r="Q94" s="91">
        <v>32</v>
      </c>
      <c r="R94" s="113">
        <f t="shared" si="13"/>
        <v>35.200000000000003</v>
      </c>
      <c r="S94" s="96"/>
      <c r="T94" s="96">
        <f t="shared" si="9"/>
        <v>0</v>
      </c>
      <c r="U94" s="97"/>
      <c r="V94" s="100">
        <f t="shared" si="10"/>
        <v>0</v>
      </c>
      <c r="W94" s="97"/>
      <c r="X94" s="81">
        <f t="shared" si="12"/>
        <v>0</v>
      </c>
      <c r="Y94" s="120">
        <f t="shared" si="11"/>
        <v>35.200000000000003</v>
      </c>
    </row>
    <row r="95" spans="1:25" x14ac:dyDescent="0.25">
      <c r="A95" s="88"/>
      <c r="B95" s="89"/>
      <c r="C95" s="88"/>
      <c r="D95" s="90"/>
      <c r="E95" s="88"/>
      <c r="F95" s="88"/>
      <c r="G95" s="88"/>
      <c r="H95" s="91"/>
      <c r="I95" s="91">
        <v>7</v>
      </c>
      <c r="J95" s="91"/>
      <c r="K95" s="91"/>
      <c r="L95" s="94"/>
      <c r="M95" s="91"/>
      <c r="N95" s="91"/>
      <c r="O95" s="95"/>
      <c r="P95" s="95">
        <f t="shared" si="8"/>
        <v>0</v>
      </c>
      <c r="Q95" s="91">
        <v>32</v>
      </c>
      <c r="R95" s="113">
        <f t="shared" si="13"/>
        <v>35.200000000000003</v>
      </c>
      <c r="S95" s="96"/>
      <c r="T95" s="96">
        <f t="shared" si="9"/>
        <v>0</v>
      </c>
      <c r="U95" s="97"/>
      <c r="V95" s="100">
        <f t="shared" si="10"/>
        <v>0</v>
      </c>
      <c r="W95" s="97"/>
      <c r="X95" s="81">
        <f t="shared" si="12"/>
        <v>0</v>
      </c>
      <c r="Y95" s="120">
        <f t="shared" si="11"/>
        <v>35.200000000000003</v>
      </c>
    </row>
    <row r="96" spans="1:25" x14ac:dyDescent="0.25">
      <c r="A96" s="88"/>
      <c r="B96" s="89"/>
      <c r="C96" s="88"/>
      <c r="D96" s="90"/>
      <c r="E96" s="88"/>
      <c r="F96" s="88"/>
      <c r="G96" s="88"/>
      <c r="H96" s="91"/>
      <c r="I96" s="91">
        <v>8</v>
      </c>
      <c r="J96" s="91"/>
      <c r="K96" s="91"/>
      <c r="L96" s="94"/>
      <c r="M96" s="91"/>
      <c r="N96" s="91"/>
      <c r="O96" s="95"/>
      <c r="P96" s="95">
        <f t="shared" si="8"/>
        <v>0</v>
      </c>
      <c r="Q96" s="91">
        <v>32</v>
      </c>
      <c r="R96" s="113">
        <f t="shared" si="13"/>
        <v>35.200000000000003</v>
      </c>
      <c r="S96" s="96"/>
      <c r="T96" s="96">
        <f t="shared" si="9"/>
        <v>0</v>
      </c>
      <c r="U96" s="97"/>
      <c r="V96" s="100">
        <f t="shared" si="10"/>
        <v>0</v>
      </c>
      <c r="W96" s="97"/>
      <c r="X96" s="81">
        <f t="shared" si="12"/>
        <v>0</v>
      </c>
      <c r="Y96" s="120">
        <f t="shared" si="11"/>
        <v>35.200000000000003</v>
      </c>
    </row>
    <row r="97" spans="1:25" x14ac:dyDescent="0.25">
      <c r="A97" s="101">
        <v>14</v>
      </c>
      <c r="B97" s="102" t="s">
        <v>121</v>
      </c>
      <c r="C97" s="101" t="s">
        <v>131</v>
      </c>
      <c r="D97" s="103"/>
      <c r="E97" s="101"/>
      <c r="F97" s="101">
        <v>4</v>
      </c>
      <c r="G97" s="101" t="s">
        <v>124</v>
      </c>
      <c r="H97" s="104">
        <v>9</v>
      </c>
      <c r="I97" s="105">
        <v>8</v>
      </c>
      <c r="J97" s="104"/>
      <c r="K97" s="104"/>
      <c r="L97" s="104"/>
      <c r="M97" s="104">
        <v>64</v>
      </c>
      <c r="N97" s="104"/>
      <c r="O97" s="107"/>
      <c r="P97" s="70">
        <f t="shared" si="8"/>
        <v>0</v>
      </c>
      <c r="Q97" s="105">
        <v>256</v>
      </c>
      <c r="R97" s="108">
        <f t="shared" si="13"/>
        <v>281.60000000000002</v>
      </c>
      <c r="S97" s="109"/>
      <c r="T97" s="71">
        <f t="shared" si="9"/>
        <v>0</v>
      </c>
      <c r="U97" s="110"/>
      <c r="V97" s="111">
        <f t="shared" si="10"/>
        <v>0</v>
      </c>
      <c r="W97" s="110">
        <v>40</v>
      </c>
      <c r="X97" s="107">
        <f t="shared" si="12"/>
        <v>100</v>
      </c>
      <c r="Y97" s="117">
        <f>X97+V97+T97+R97+P97+L97</f>
        <v>381.6</v>
      </c>
    </row>
    <row r="98" spans="1:25" x14ac:dyDescent="0.25">
      <c r="A98" s="88"/>
      <c r="B98" s="89"/>
      <c r="C98" s="88"/>
      <c r="D98" s="75"/>
      <c r="E98" s="76"/>
      <c r="F98" s="76"/>
      <c r="G98" s="88"/>
      <c r="H98" s="91"/>
      <c r="I98" s="91">
        <v>1</v>
      </c>
      <c r="J98" s="64"/>
      <c r="K98" s="64"/>
      <c r="L98" s="80"/>
      <c r="M98" s="64">
        <v>8</v>
      </c>
      <c r="N98" s="64"/>
      <c r="O98" s="95"/>
      <c r="P98" s="95">
        <f t="shared" si="8"/>
        <v>0</v>
      </c>
      <c r="Q98" s="64">
        <v>32</v>
      </c>
      <c r="R98" s="113">
        <f t="shared" si="13"/>
        <v>35.200000000000003</v>
      </c>
      <c r="S98" s="96"/>
      <c r="T98" s="96">
        <f t="shared" si="9"/>
        <v>0</v>
      </c>
      <c r="U98" s="97"/>
      <c r="V98" s="100">
        <f t="shared" si="10"/>
        <v>0</v>
      </c>
      <c r="W98" s="97">
        <v>5</v>
      </c>
      <c r="X98" s="81">
        <f t="shared" si="12"/>
        <v>12.5</v>
      </c>
      <c r="Y98" s="120">
        <f t="shared" si="11"/>
        <v>47.7</v>
      </c>
    </row>
    <row r="99" spans="1:25" x14ac:dyDescent="0.25">
      <c r="A99" s="88"/>
      <c r="B99" s="89"/>
      <c r="C99" s="88"/>
      <c r="D99" s="90"/>
      <c r="E99" s="88"/>
      <c r="F99" s="88"/>
      <c r="G99" s="88"/>
      <c r="H99" s="91"/>
      <c r="I99" s="91">
        <v>2</v>
      </c>
      <c r="J99" s="91"/>
      <c r="K99" s="91"/>
      <c r="L99" s="94"/>
      <c r="M99" s="64">
        <v>8</v>
      </c>
      <c r="N99" s="91"/>
      <c r="O99" s="95"/>
      <c r="P99" s="95">
        <f t="shared" si="8"/>
        <v>0</v>
      </c>
      <c r="Q99" s="64">
        <v>32</v>
      </c>
      <c r="R99" s="113">
        <f t="shared" si="13"/>
        <v>35.200000000000003</v>
      </c>
      <c r="S99" s="96"/>
      <c r="T99" s="96">
        <f t="shared" si="9"/>
        <v>0</v>
      </c>
      <c r="U99" s="97"/>
      <c r="V99" s="100">
        <f t="shared" si="10"/>
        <v>0</v>
      </c>
      <c r="W99" s="97">
        <v>5</v>
      </c>
      <c r="X99" s="81">
        <f t="shared" si="12"/>
        <v>12.5</v>
      </c>
      <c r="Y99" s="120">
        <f t="shared" si="11"/>
        <v>47.7</v>
      </c>
    </row>
    <row r="100" spans="1:25" x14ac:dyDescent="0.25">
      <c r="A100" s="88"/>
      <c r="B100" s="89"/>
      <c r="C100" s="88"/>
      <c r="D100" s="90"/>
      <c r="E100" s="88"/>
      <c r="F100" s="88"/>
      <c r="G100" s="88"/>
      <c r="H100" s="91"/>
      <c r="I100" s="91">
        <v>3</v>
      </c>
      <c r="J100" s="91"/>
      <c r="K100" s="91"/>
      <c r="L100" s="94"/>
      <c r="M100" s="64">
        <v>8</v>
      </c>
      <c r="N100" s="91"/>
      <c r="O100" s="95"/>
      <c r="P100" s="95">
        <f t="shared" si="8"/>
        <v>0</v>
      </c>
      <c r="Q100" s="64">
        <v>32</v>
      </c>
      <c r="R100" s="113">
        <f t="shared" si="13"/>
        <v>35.200000000000003</v>
      </c>
      <c r="S100" s="96"/>
      <c r="T100" s="96">
        <f t="shared" si="9"/>
        <v>0</v>
      </c>
      <c r="U100" s="97"/>
      <c r="V100" s="100">
        <f t="shared" si="10"/>
        <v>0</v>
      </c>
      <c r="W100" s="97">
        <v>5</v>
      </c>
      <c r="X100" s="81">
        <f t="shared" si="12"/>
        <v>12.5</v>
      </c>
      <c r="Y100" s="120">
        <f t="shared" si="11"/>
        <v>47.7</v>
      </c>
    </row>
    <row r="101" spans="1:25" x14ac:dyDescent="0.25">
      <c r="A101" s="88"/>
      <c r="B101" s="89"/>
      <c r="C101" s="88"/>
      <c r="D101" s="90"/>
      <c r="E101" s="88"/>
      <c r="F101" s="88"/>
      <c r="G101" s="88"/>
      <c r="H101" s="91"/>
      <c r="I101" s="91">
        <v>4</v>
      </c>
      <c r="J101" s="91"/>
      <c r="K101" s="91"/>
      <c r="L101" s="94"/>
      <c r="M101" s="64">
        <v>8</v>
      </c>
      <c r="N101" s="91"/>
      <c r="O101" s="95"/>
      <c r="P101" s="95">
        <f t="shared" ref="P101:P135" si="14">N101*30</f>
        <v>0</v>
      </c>
      <c r="Q101" s="64">
        <v>32</v>
      </c>
      <c r="R101" s="113">
        <f t="shared" si="13"/>
        <v>35.200000000000003</v>
      </c>
      <c r="S101" s="96"/>
      <c r="T101" s="96">
        <f>S101*1.3</f>
        <v>0</v>
      </c>
      <c r="U101" s="97"/>
      <c r="V101" s="100">
        <f t="shared" si="10"/>
        <v>0</v>
      </c>
      <c r="W101" s="97">
        <v>5</v>
      </c>
      <c r="X101" s="81">
        <f t="shared" si="12"/>
        <v>12.5</v>
      </c>
      <c r="Y101" s="120">
        <f t="shared" si="11"/>
        <v>47.7</v>
      </c>
    </row>
    <row r="102" spans="1:25" x14ac:dyDescent="0.25">
      <c r="A102" s="88"/>
      <c r="B102" s="89"/>
      <c r="C102" s="88"/>
      <c r="D102" s="90"/>
      <c r="E102" s="88"/>
      <c r="F102" s="88"/>
      <c r="G102" s="88"/>
      <c r="H102" s="91"/>
      <c r="I102" s="91">
        <v>5</v>
      </c>
      <c r="J102" s="91"/>
      <c r="K102" s="91"/>
      <c r="L102" s="94"/>
      <c r="M102" s="64">
        <v>8</v>
      </c>
      <c r="N102" s="91"/>
      <c r="O102" s="95"/>
      <c r="P102" s="95">
        <f t="shared" si="14"/>
        <v>0</v>
      </c>
      <c r="Q102" s="64">
        <v>32</v>
      </c>
      <c r="R102" s="113">
        <f t="shared" si="13"/>
        <v>35.200000000000003</v>
      </c>
      <c r="S102" s="96"/>
      <c r="T102" s="96">
        <f>S102*1.3</f>
        <v>0</v>
      </c>
      <c r="U102" s="97"/>
      <c r="V102" s="100">
        <f t="shared" si="10"/>
        <v>0</v>
      </c>
      <c r="W102" s="97">
        <v>5</v>
      </c>
      <c r="X102" s="81">
        <f t="shared" si="12"/>
        <v>12.5</v>
      </c>
      <c r="Y102" s="120">
        <f t="shared" si="11"/>
        <v>47.7</v>
      </c>
    </row>
    <row r="103" spans="1:25" x14ac:dyDescent="0.25">
      <c r="A103" s="88"/>
      <c r="B103" s="89"/>
      <c r="C103" s="88"/>
      <c r="D103" s="90"/>
      <c r="E103" s="88"/>
      <c r="F103" s="88"/>
      <c r="G103" s="88"/>
      <c r="H103" s="91"/>
      <c r="I103" s="91">
        <v>6</v>
      </c>
      <c r="J103" s="91"/>
      <c r="K103" s="91"/>
      <c r="L103" s="94"/>
      <c r="M103" s="64">
        <v>8</v>
      </c>
      <c r="N103" s="91"/>
      <c r="O103" s="95"/>
      <c r="P103" s="95">
        <f t="shared" si="14"/>
        <v>0</v>
      </c>
      <c r="Q103" s="64">
        <v>32</v>
      </c>
      <c r="R103" s="113">
        <f t="shared" si="13"/>
        <v>35.200000000000003</v>
      </c>
      <c r="S103" s="96"/>
      <c r="T103" s="96">
        <f>S103*1.3</f>
        <v>0</v>
      </c>
      <c r="U103" s="97"/>
      <c r="V103" s="100">
        <f t="shared" ref="V103:V135" si="15">U103*3</f>
        <v>0</v>
      </c>
      <c r="W103" s="97">
        <v>5</v>
      </c>
      <c r="X103" s="81">
        <f t="shared" si="12"/>
        <v>12.5</v>
      </c>
      <c r="Y103" s="120">
        <f t="shared" si="11"/>
        <v>47.7</v>
      </c>
    </row>
    <row r="104" spans="1:25" x14ac:dyDescent="0.25">
      <c r="A104" s="88"/>
      <c r="B104" s="89"/>
      <c r="C104" s="88"/>
      <c r="D104" s="90"/>
      <c r="E104" s="88"/>
      <c r="F104" s="88"/>
      <c r="G104" s="88"/>
      <c r="H104" s="91"/>
      <c r="I104" s="91">
        <v>7</v>
      </c>
      <c r="J104" s="91"/>
      <c r="K104" s="91"/>
      <c r="L104" s="94"/>
      <c r="M104" s="64">
        <v>8</v>
      </c>
      <c r="N104" s="91"/>
      <c r="O104" s="95"/>
      <c r="P104" s="95">
        <f t="shared" si="14"/>
        <v>0</v>
      </c>
      <c r="Q104" s="64">
        <v>32</v>
      </c>
      <c r="R104" s="113">
        <f t="shared" si="13"/>
        <v>35.200000000000003</v>
      </c>
      <c r="S104" s="96"/>
      <c r="T104" s="96">
        <f>S104*1.3</f>
        <v>0</v>
      </c>
      <c r="U104" s="97"/>
      <c r="V104" s="100">
        <f t="shared" si="15"/>
        <v>0</v>
      </c>
      <c r="W104" s="97">
        <v>5</v>
      </c>
      <c r="X104" s="81">
        <f t="shared" si="12"/>
        <v>12.5</v>
      </c>
      <c r="Y104" s="120">
        <f t="shared" ref="Y104:Y122" si="16">X104+V104+T104+R104+P104+L104</f>
        <v>47.7</v>
      </c>
    </row>
    <row r="105" spans="1:25" x14ac:dyDescent="0.25">
      <c r="A105" s="88"/>
      <c r="B105" s="89"/>
      <c r="C105" s="88"/>
      <c r="D105" s="90"/>
      <c r="E105" s="88"/>
      <c r="F105" s="88"/>
      <c r="G105" s="88"/>
      <c r="H105" s="91"/>
      <c r="I105" s="91">
        <v>8</v>
      </c>
      <c r="J105" s="91"/>
      <c r="K105" s="91"/>
      <c r="L105" s="94"/>
      <c r="M105" s="64">
        <v>8</v>
      </c>
      <c r="N105" s="91"/>
      <c r="O105" s="95"/>
      <c r="P105" s="95">
        <f t="shared" si="14"/>
        <v>0</v>
      </c>
      <c r="Q105" s="64">
        <v>32</v>
      </c>
      <c r="R105" s="113">
        <f t="shared" si="13"/>
        <v>35.200000000000003</v>
      </c>
      <c r="S105" s="96"/>
      <c r="T105" s="96">
        <f>S105*1.3</f>
        <v>0</v>
      </c>
      <c r="U105" s="97"/>
      <c r="V105" s="100">
        <f t="shared" si="15"/>
        <v>0</v>
      </c>
      <c r="W105" s="97">
        <v>5</v>
      </c>
      <c r="X105" s="81">
        <f t="shared" si="12"/>
        <v>12.5</v>
      </c>
      <c r="Y105" s="120">
        <f t="shared" si="16"/>
        <v>47.7</v>
      </c>
    </row>
    <row r="106" spans="1:25" x14ac:dyDescent="0.25">
      <c r="A106" s="101">
        <v>15</v>
      </c>
      <c r="B106" s="102" t="s">
        <v>132</v>
      </c>
      <c r="C106" s="101">
        <v>2</v>
      </c>
      <c r="D106" s="103"/>
      <c r="E106" s="101"/>
      <c r="F106" s="101">
        <v>8</v>
      </c>
      <c r="G106" s="101" t="s">
        <v>32</v>
      </c>
      <c r="H106" s="104">
        <v>17</v>
      </c>
      <c r="I106" s="105">
        <v>6</v>
      </c>
      <c r="J106" s="104"/>
      <c r="K106" s="104"/>
      <c r="L106" s="104"/>
      <c r="M106" s="104"/>
      <c r="N106" s="104"/>
      <c r="O106" s="107"/>
      <c r="P106" s="107">
        <f t="shared" si="14"/>
        <v>0</v>
      </c>
      <c r="Q106" s="104">
        <v>612</v>
      </c>
      <c r="R106" s="104">
        <f t="shared" si="13"/>
        <v>673.2</v>
      </c>
      <c r="S106" s="109"/>
      <c r="T106" s="106"/>
      <c r="U106" s="110"/>
      <c r="V106" s="111">
        <f t="shared" si="15"/>
        <v>0</v>
      </c>
      <c r="W106" s="110">
        <v>7</v>
      </c>
      <c r="X106" s="107">
        <f t="shared" si="12"/>
        <v>17.5</v>
      </c>
      <c r="Y106" s="117">
        <f t="shared" si="16"/>
        <v>690.7</v>
      </c>
    </row>
    <row r="107" spans="1:25" x14ac:dyDescent="0.25">
      <c r="A107" s="88"/>
      <c r="B107" s="89"/>
      <c r="C107" s="88"/>
      <c r="D107" s="90"/>
      <c r="E107" s="88"/>
      <c r="F107" s="88"/>
      <c r="G107" s="91"/>
      <c r="H107" s="92"/>
      <c r="I107" s="91">
        <v>1</v>
      </c>
      <c r="J107" s="91"/>
      <c r="K107" s="91"/>
      <c r="L107" s="94"/>
      <c r="M107" s="91"/>
      <c r="N107" s="91"/>
      <c r="O107" s="95"/>
      <c r="P107" s="95">
        <f t="shared" si="14"/>
        <v>0</v>
      </c>
      <c r="Q107" s="19">
        <v>102</v>
      </c>
      <c r="R107" s="91">
        <f t="shared" si="13"/>
        <v>112.2</v>
      </c>
      <c r="S107" s="96"/>
      <c r="T107" s="98"/>
      <c r="U107" s="97"/>
      <c r="V107" s="100">
        <f t="shared" si="15"/>
        <v>0</v>
      </c>
      <c r="W107" s="19">
        <v>1</v>
      </c>
      <c r="X107" s="95">
        <f t="shared" si="12"/>
        <v>2.5</v>
      </c>
      <c r="Y107" s="120">
        <f t="shared" si="16"/>
        <v>114.7</v>
      </c>
    </row>
    <row r="108" spans="1:25" x14ac:dyDescent="0.25">
      <c r="A108" s="88"/>
      <c r="B108" s="75"/>
      <c r="C108" s="76"/>
      <c r="D108" s="75"/>
      <c r="E108" s="76"/>
      <c r="F108" s="76"/>
      <c r="G108" s="64"/>
      <c r="H108" s="64"/>
      <c r="I108" s="91">
        <v>2</v>
      </c>
      <c r="J108" s="64"/>
      <c r="K108" s="64"/>
      <c r="L108" s="80"/>
      <c r="M108" s="64"/>
      <c r="N108" s="64"/>
      <c r="O108" s="95"/>
      <c r="P108" s="95">
        <f t="shared" si="14"/>
        <v>0</v>
      </c>
      <c r="Q108" s="19">
        <v>102</v>
      </c>
      <c r="R108" s="91">
        <f t="shared" si="13"/>
        <v>112.2</v>
      </c>
      <c r="S108" s="96"/>
      <c r="T108" s="100"/>
      <c r="U108" s="97"/>
      <c r="V108" s="100">
        <f t="shared" si="15"/>
        <v>0</v>
      </c>
      <c r="W108" s="19">
        <v>1</v>
      </c>
      <c r="X108" s="95">
        <f t="shared" si="12"/>
        <v>2.5</v>
      </c>
      <c r="Y108" s="120">
        <f t="shared" si="16"/>
        <v>114.7</v>
      </c>
    </row>
    <row r="109" spans="1:25" x14ac:dyDescent="0.25">
      <c r="A109" s="88"/>
      <c r="B109" s="89"/>
      <c r="C109" s="88"/>
      <c r="D109" s="90"/>
      <c r="E109" s="88"/>
      <c r="F109" s="88"/>
      <c r="G109" s="91"/>
      <c r="H109" s="91"/>
      <c r="I109" s="91">
        <v>3</v>
      </c>
      <c r="J109" s="91"/>
      <c r="K109" s="91"/>
      <c r="L109" s="94"/>
      <c r="M109" s="91"/>
      <c r="N109" s="91"/>
      <c r="O109" s="91"/>
      <c r="P109" s="95">
        <f t="shared" si="14"/>
        <v>0</v>
      </c>
      <c r="Q109" s="19">
        <v>102</v>
      </c>
      <c r="R109" s="91">
        <f t="shared" si="13"/>
        <v>112.2</v>
      </c>
      <c r="S109" s="91"/>
      <c r="T109" s="98"/>
      <c r="U109" s="19"/>
      <c r="V109" s="100">
        <f t="shared" si="15"/>
        <v>0</v>
      </c>
      <c r="W109" s="19">
        <v>1</v>
      </c>
      <c r="X109" s="95">
        <f t="shared" si="12"/>
        <v>2.5</v>
      </c>
      <c r="Y109" s="120">
        <f t="shared" si="16"/>
        <v>114.7</v>
      </c>
    </row>
    <row r="110" spans="1:25" x14ac:dyDescent="0.25">
      <c r="A110" s="88"/>
      <c r="B110" s="89"/>
      <c r="C110" s="88"/>
      <c r="D110" s="90"/>
      <c r="E110" s="88"/>
      <c r="F110" s="88"/>
      <c r="G110" s="91"/>
      <c r="H110" s="91"/>
      <c r="I110" s="91">
        <v>4</v>
      </c>
      <c r="J110" s="91"/>
      <c r="K110" s="91"/>
      <c r="L110" s="94"/>
      <c r="M110" s="91"/>
      <c r="N110" s="91"/>
      <c r="O110" s="91"/>
      <c r="P110" s="95">
        <f t="shared" si="14"/>
        <v>0</v>
      </c>
      <c r="Q110" s="19">
        <v>102</v>
      </c>
      <c r="R110" s="91">
        <f t="shared" si="13"/>
        <v>112.2</v>
      </c>
      <c r="S110" s="91"/>
      <c r="T110" s="98"/>
      <c r="U110" s="19"/>
      <c r="V110" s="100">
        <f t="shared" si="15"/>
        <v>0</v>
      </c>
      <c r="W110" s="19">
        <v>2</v>
      </c>
      <c r="X110" s="95">
        <f t="shared" si="12"/>
        <v>5</v>
      </c>
      <c r="Y110" s="120">
        <f t="shared" si="16"/>
        <v>117.2</v>
      </c>
    </row>
    <row r="111" spans="1:25" x14ac:dyDescent="0.25">
      <c r="A111" s="88"/>
      <c r="B111" s="89"/>
      <c r="C111" s="88"/>
      <c r="D111" s="90"/>
      <c r="E111" s="88"/>
      <c r="F111" s="88"/>
      <c r="G111" s="91"/>
      <c r="H111" s="91"/>
      <c r="I111" s="91">
        <v>5</v>
      </c>
      <c r="J111" s="91"/>
      <c r="K111" s="91"/>
      <c r="L111" s="94"/>
      <c r="M111" s="91"/>
      <c r="N111" s="91"/>
      <c r="O111" s="91"/>
      <c r="P111" s="95">
        <f t="shared" si="14"/>
        <v>0</v>
      </c>
      <c r="Q111" s="19">
        <v>102</v>
      </c>
      <c r="R111" s="91">
        <f t="shared" si="13"/>
        <v>112.2</v>
      </c>
      <c r="S111" s="91"/>
      <c r="T111" s="98"/>
      <c r="U111" s="19"/>
      <c r="V111" s="100">
        <f t="shared" si="15"/>
        <v>0</v>
      </c>
      <c r="W111" s="19">
        <v>1</v>
      </c>
      <c r="X111" s="95">
        <f t="shared" si="12"/>
        <v>2.5</v>
      </c>
      <c r="Y111" s="120">
        <f t="shared" si="16"/>
        <v>114.7</v>
      </c>
    </row>
    <row r="112" spans="1:25" x14ac:dyDescent="0.25">
      <c r="A112" s="126"/>
      <c r="B112" s="127"/>
      <c r="C112" s="126"/>
      <c r="D112" s="128"/>
      <c r="E112" s="126"/>
      <c r="F112" s="126"/>
      <c r="G112" s="129"/>
      <c r="H112" s="129"/>
      <c r="I112" s="129">
        <v>6</v>
      </c>
      <c r="J112" s="129"/>
      <c r="K112" s="129"/>
      <c r="L112" s="130"/>
      <c r="M112" s="129"/>
      <c r="N112" s="129"/>
      <c r="O112" s="129"/>
      <c r="P112" s="95">
        <f t="shared" si="14"/>
        <v>0</v>
      </c>
      <c r="Q112" s="131">
        <v>102</v>
      </c>
      <c r="R112" s="129">
        <f t="shared" si="13"/>
        <v>112.2</v>
      </c>
      <c r="S112" s="129"/>
      <c r="T112" s="132"/>
      <c r="U112" s="131"/>
      <c r="V112" s="100">
        <f t="shared" si="15"/>
        <v>0</v>
      </c>
      <c r="W112" s="131">
        <v>1</v>
      </c>
      <c r="X112" s="95">
        <f t="shared" si="12"/>
        <v>2.5</v>
      </c>
      <c r="Y112" s="120">
        <f t="shared" si="16"/>
        <v>114.7</v>
      </c>
    </row>
    <row r="113" spans="1:25" x14ac:dyDescent="0.25">
      <c r="A113" s="101">
        <v>16</v>
      </c>
      <c r="B113" s="102" t="s">
        <v>132</v>
      </c>
      <c r="C113" s="101">
        <v>4</v>
      </c>
      <c r="D113" s="103"/>
      <c r="E113" s="101"/>
      <c r="F113" s="101">
        <v>8</v>
      </c>
      <c r="G113" s="133" t="s">
        <v>133</v>
      </c>
      <c r="H113" s="104">
        <v>14</v>
      </c>
      <c r="I113" s="105">
        <v>2</v>
      </c>
      <c r="J113" s="104"/>
      <c r="K113" s="104"/>
      <c r="L113" s="104"/>
      <c r="M113" s="104"/>
      <c r="N113" s="104"/>
      <c r="O113" s="104"/>
      <c r="P113" s="107">
        <f t="shared" si="14"/>
        <v>0</v>
      </c>
      <c r="Q113" s="104">
        <v>170</v>
      </c>
      <c r="R113" s="104">
        <f t="shared" si="13"/>
        <v>187.00000000000003</v>
      </c>
      <c r="S113" s="104"/>
      <c r="T113" s="106"/>
      <c r="U113" s="106"/>
      <c r="V113" s="111">
        <f t="shared" si="15"/>
        <v>0</v>
      </c>
      <c r="W113" s="106">
        <v>4</v>
      </c>
      <c r="X113" s="106">
        <f t="shared" si="12"/>
        <v>10</v>
      </c>
      <c r="Y113" s="117">
        <f t="shared" si="16"/>
        <v>197.00000000000003</v>
      </c>
    </row>
    <row r="114" spans="1:25" x14ac:dyDescent="0.25">
      <c r="A114" s="88"/>
      <c r="B114" s="89"/>
      <c r="C114" s="88"/>
      <c r="D114" s="90"/>
      <c r="E114" s="88"/>
      <c r="F114" s="88"/>
      <c r="G114" s="134"/>
      <c r="H114" s="91"/>
      <c r="I114" s="91">
        <v>1</v>
      </c>
      <c r="J114" s="91"/>
      <c r="K114" s="91"/>
      <c r="L114" s="94"/>
      <c r="M114" s="91"/>
      <c r="N114" s="91"/>
      <c r="O114" s="91"/>
      <c r="P114" s="95">
        <f t="shared" si="14"/>
        <v>0</v>
      </c>
      <c r="Q114" s="19">
        <v>85</v>
      </c>
      <c r="R114" s="91">
        <f t="shared" si="13"/>
        <v>93.500000000000014</v>
      </c>
      <c r="S114" s="91"/>
      <c r="T114" s="98"/>
      <c r="U114" s="19"/>
      <c r="V114" s="100">
        <f t="shared" si="15"/>
        <v>0</v>
      </c>
      <c r="W114" s="19">
        <v>2</v>
      </c>
      <c r="X114" s="125">
        <f t="shared" si="12"/>
        <v>5</v>
      </c>
      <c r="Y114" s="120">
        <f t="shared" si="16"/>
        <v>98.500000000000014</v>
      </c>
    </row>
    <row r="115" spans="1:25" x14ac:dyDescent="0.25">
      <c r="A115" s="126"/>
      <c r="B115" s="127"/>
      <c r="C115" s="126"/>
      <c r="D115" s="128"/>
      <c r="E115" s="126"/>
      <c r="F115" s="88"/>
      <c r="G115" s="135"/>
      <c r="H115" s="129"/>
      <c r="I115" s="129">
        <v>2</v>
      </c>
      <c r="J115" s="129"/>
      <c r="K115" s="129"/>
      <c r="L115" s="130"/>
      <c r="M115" s="129"/>
      <c r="N115" s="129"/>
      <c r="O115" s="129"/>
      <c r="P115" s="95">
        <f t="shared" si="14"/>
        <v>0</v>
      </c>
      <c r="Q115" s="131">
        <v>85</v>
      </c>
      <c r="R115" s="129">
        <f t="shared" si="13"/>
        <v>93.500000000000014</v>
      </c>
      <c r="S115" s="129"/>
      <c r="T115" s="132"/>
      <c r="U115" s="131"/>
      <c r="V115" s="100">
        <f t="shared" si="15"/>
        <v>0</v>
      </c>
      <c r="W115" s="131">
        <v>2</v>
      </c>
      <c r="X115" s="136">
        <f t="shared" si="12"/>
        <v>5</v>
      </c>
      <c r="Y115" s="120">
        <f t="shared" si="16"/>
        <v>98.500000000000014</v>
      </c>
    </row>
    <row r="116" spans="1:25" x14ac:dyDescent="0.25">
      <c r="A116" s="101">
        <v>17</v>
      </c>
      <c r="B116" s="102" t="s">
        <v>132</v>
      </c>
      <c r="C116" s="101">
        <v>6</v>
      </c>
      <c r="D116" s="122" t="s">
        <v>134</v>
      </c>
      <c r="E116" s="101" t="s">
        <v>114</v>
      </c>
      <c r="F116" s="137">
        <v>8</v>
      </c>
      <c r="G116" s="101" t="s">
        <v>32</v>
      </c>
      <c r="H116" s="104">
        <v>17</v>
      </c>
      <c r="I116" s="105">
        <v>6</v>
      </c>
      <c r="J116" s="104"/>
      <c r="K116" s="104"/>
      <c r="L116" s="104"/>
      <c r="M116" s="104"/>
      <c r="N116" s="104"/>
      <c r="O116" s="104"/>
      <c r="P116" s="107">
        <f t="shared" si="14"/>
        <v>0</v>
      </c>
      <c r="Q116" s="104"/>
      <c r="R116" s="138">
        <f t="shared" si="13"/>
        <v>0</v>
      </c>
      <c r="S116" s="104"/>
      <c r="T116" s="106"/>
      <c r="U116" s="106"/>
      <c r="V116" s="111">
        <f t="shared" si="15"/>
        <v>0</v>
      </c>
      <c r="W116" s="106">
        <v>3</v>
      </c>
      <c r="X116" s="106">
        <f t="shared" si="12"/>
        <v>7.5</v>
      </c>
      <c r="Y116" s="117">
        <f t="shared" si="16"/>
        <v>7.5</v>
      </c>
    </row>
    <row r="117" spans="1:25" x14ac:dyDescent="0.25">
      <c r="A117" s="88"/>
      <c r="B117" s="89"/>
      <c r="C117" s="88"/>
      <c r="D117" s="118"/>
      <c r="E117" s="88"/>
      <c r="F117" s="19"/>
      <c r="G117" s="88"/>
      <c r="H117" s="91"/>
      <c r="I117" s="91">
        <v>1</v>
      </c>
      <c r="J117" s="91"/>
      <c r="K117" s="91"/>
      <c r="L117" s="94"/>
      <c r="M117" s="91"/>
      <c r="N117" s="91"/>
      <c r="O117" s="95"/>
      <c r="P117" s="95">
        <f t="shared" si="14"/>
        <v>0</v>
      </c>
      <c r="Q117" s="91"/>
      <c r="R117" s="129">
        <f t="shared" si="13"/>
        <v>0</v>
      </c>
      <c r="S117" s="96"/>
      <c r="T117" s="98"/>
      <c r="U117" s="97"/>
      <c r="V117" s="100">
        <f t="shared" si="15"/>
        <v>0</v>
      </c>
      <c r="W117" s="97"/>
      <c r="X117" s="125">
        <f t="shared" si="12"/>
        <v>0</v>
      </c>
      <c r="Y117" s="120">
        <f t="shared" si="16"/>
        <v>0</v>
      </c>
    </row>
    <row r="118" spans="1:25" x14ac:dyDescent="0.25">
      <c r="A118" s="88"/>
      <c r="B118" s="89"/>
      <c r="C118" s="88"/>
      <c r="D118" s="118"/>
      <c r="E118" s="88"/>
      <c r="F118" s="19"/>
      <c r="G118" s="88"/>
      <c r="H118" s="91"/>
      <c r="I118" s="91">
        <v>2</v>
      </c>
      <c r="J118" s="91"/>
      <c r="K118" s="91"/>
      <c r="L118" s="94"/>
      <c r="M118" s="91"/>
      <c r="N118" s="91"/>
      <c r="O118" s="95"/>
      <c r="P118" s="95">
        <f t="shared" si="14"/>
        <v>0</v>
      </c>
      <c r="Q118" s="91"/>
      <c r="R118" s="129">
        <f t="shared" si="13"/>
        <v>0</v>
      </c>
      <c r="S118" s="96"/>
      <c r="T118" s="98"/>
      <c r="U118" s="97"/>
      <c r="V118" s="100">
        <f t="shared" si="15"/>
        <v>0</v>
      </c>
      <c r="W118" s="97">
        <v>1</v>
      </c>
      <c r="X118" s="125">
        <f t="shared" si="12"/>
        <v>2.5</v>
      </c>
      <c r="Y118" s="120">
        <f t="shared" si="16"/>
        <v>2.5</v>
      </c>
    </row>
    <row r="119" spans="1:25" x14ac:dyDescent="0.25">
      <c r="A119" s="19"/>
      <c r="B119" s="89"/>
      <c r="C119" s="88"/>
      <c r="D119" s="118"/>
      <c r="E119" s="88"/>
      <c r="F119" s="19"/>
      <c r="G119" s="88"/>
      <c r="H119" s="91"/>
      <c r="I119" s="91">
        <v>3</v>
      </c>
      <c r="J119" s="19"/>
      <c r="K119" s="19"/>
      <c r="L119" s="98"/>
      <c r="M119" s="19"/>
      <c r="N119" s="19"/>
      <c r="O119" s="19"/>
      <c r="P119" s="95">
        <f t="shared" si="14"/>
        <v>0</v>
      </c>
      <c r="Q119" s="19"/>
      <c r="R119" s="129">
        <f t="shared" si="13"/>
        <v>0</v>
      </c>
      <c r="S119" s="19"/>
      <c r="T119" s="98"/>
      <c r="U119" s="19"/>
      <c r="V119" s="100">
        <f t="shared" si="15"/>
        <v>0</v>
      </c>
      <c r="W119" s="19"/>
      <c r="X119" s="125">
        <f t="shared" si="12"/>
        <v>0</v>
      </c>
      <c r="Y119" s="120">
        <f t="shared" si="16"/>
        <v>0</v>
      </c>
    </row>
    <row r="120" spans="1:25" x14ac:dyDescent="0.25">
      <c r="A120" s="19"/>
      <c r="B120" s="89"/>
      <c r="C120" s="88"/>
      <c r="D120" s="118"/>
      <c r="E120" s="88"/>
      <c r="F120" s="19"/>
      <c r="G120" s="88"/>
      <c r="H120" s="91"/>
      <c r="I120" s="91">
        <v>4</v>
      </c>
      <c r="J120" s="19"/>
      <c r="K120" s="19"/>
      <c r="L120" s="98"/>
      <c r="M120" s="19"/>
      <c r="N120" s="19"/>
      <c r="O120" s="19"/>
      <c r="P120" s="95">
        <f t="shared" si="14"/>
        <v>0</v>
      </c>
      <c r="Q120" s="19"/>
      <c r="R120" s="129">
        <f t="shared" si="13"/>
        <v>0</v>
      </c>
      <c r="S120" s="19"/>
      <c r="T120" s="98"/>
      <c r="U120" s="19"/>
      <c r="V120" s="100">
        <f t="shared" si="15"/>
        <v>0</v>
      </c>
      <c r="W120" s="19">
        <v>1</v>
      </c>
      <c r="X120" s="125">
        <f t="shared" si="12"/>
        <v>2.5</v>
      </c>
      <c r="Y120" s="120">
        <f t="shared" si="16"/>
        <v>2.5</v>
      </c>
    </row>
    <row r="121" spans="1:25" x14ac:dyDescent="0.25">
      <c r="A121" s="19"/>
      <c r="B121" s="89"/>
      <c r="C121" s="88"/>
      <c r="D121" s="118"/>
      <c r="E121" s="88"/>
      <c r="F121" s="19"/>
      <c r="G121" s="88"/>
      <c r="H121" s="91"/>
      <c r="I121" s="91">
        <v>5</v>
      </c>
      <c r="J121" s="19"/>
      <c r="K121" s="19"/>
      <c r="L121" s="98"/>
      <c r="M121" s="19"/>
      <c r="N121" s="19"/>
      <c r="O121" s="19"/>
      <c r="P121" s="95">
        <f t="shared" si="14"/>
        <v>0</v>
      </c>
      <c r="Q121" s="19"/>
      <c r="R121" s="129">
        <f t="shared" si="13"/>
        <v>0</v>
      </c>
      <c r="S121" s="19"/>
      <c r="T121" s="98"/>
      <c r="U121" s="19"/>
      <c r="V121" s="100">
        <f t="shared" si="15"/>
        <v>0</v>
      </c>
      <c r="W121" s="19">
        <v>1</v>
      </c>
      <c r="X121" s="125">
        <f t="shared" si="12"/>
        <v>2.5</v>
      </c>
      <c r="Y121" s="120">
        <f t="shared" si="16"/>
        <v>2.5</v>
      </c>
    </row>
    <row r="122" spans="1:25" x14ac:dyDescent="0.25">
      <c r="A122" s="19"/>
      <c r="B122" s="89"/>
      <c r="C122" s="88"/>
      <c r="D122" s="118"/>
      <c r="E122" s="88"/>
      <c r="F122" s="19"/>
      <c r="G122" s="88"/>
      <c r="H122" s="91"/>
      <c r="I122" s="91">
        <v>6</v>
      </c>
      <c r="J122" s="19"/>
      <c r="K122" s="19"/>
      <c r="L122" s="98"/>
      <c r="M122" s="19"/>
      <c r="N122" s="19"/>
      <c r="O122" s="19"/>
      <c r="P122" s="95">
        <f t="shared" si="14"/>
        <v>0</v>
      </c>
      <c r="Q122" s="19"/>
      <c r="R122" s="129">
        <f t="shared" si="13"/>
        <v>0</v>
      </c>
      <c r="S122" s="19"/>
      <c r="T122" s="98"/>
      <c r="U122" s="19"/>
      <c r="V122" s="100">
        <f t="shared" si="15"/>
        <v>0</v>
      </c>
      <c r="W122" s="19"/>
      <c r="X122" s="125">
        <f t="shared" si="12"/>
        <v>0</v>
      </c>
      <c r="Y122" s="120">
        <f t="shared" si="16"/>
        <v>0</v>
      </c>
    </row>
    <row r="123" spans="1:25" x14ac:dyDescent="0.25">
      <c r="A123" s="106">
        <v>18</v>
      </c>
      <c r="B123" s="102" t="s">
        <v>132</v>
      </c>
      <c r="C123" s="101" t="s">
        <v>135</v>
      </c>
      <c r="D123" s="103" t="s">
        <v>113</v>
      </c>
      <c r="E123" s="101" t="s">
        <v>114</v>
      </c>
      <c r="F123" s="106"/>
      <c r="G123" s="139" t="s">
        <v>136</v>
      </c>
      <c r="H123" s="104">
        <v>17</v>
      </c>
      <c r="I123" s="105">
        <v>2</v>
      </c>
      <c r="J123" s="106"/>
      <c r="K123" s="106"/>
      <c r="L123" s="106"/>
      <c r="M123" s="106"/>
      <c r="N123" s="106">
        <v>1</v>
      </c>
      <c r="O123" s="106"/>
      <c r="P123" s="107">
        <f t="shared" si="14"/>
        <v>30</v>
      </c>
      <c r="Q123" s="106">
        <v>262</v>
      </c>
      <c r="R123" s="138">
        <f t="shared" si="13"/>
        <v>288.20000000000005</v>
      </c>
      <c r="S123" s="106"/>
      <c r="T123" s="106"/>
      <c r="U123" s="106"/>
      <c r="V123" s="111">
        <f t="shared" si="15"/>
        <v>0</v>
      </c>
      <c r="W123" s="106">
        <v>16</v>
      </c>
      <c r="X123" s="106">
        <f t="shared" si="12"/>
        <v>40</v>
      </c>
      <c r="Y123" s="117">
        <f>X123+V123+T123+Q123+P123+L123</f>
        <v>332</v>
      </c>
    </row>
    <row r="124" spans="1:25" x14ac:dyDescent="0.25">
      <c r="A124" s="19"/>
      <c r="B124" s="19"/>
      <c r="C124" s="19"/>
      <c r="D124" s="19"/>
      <c r="E124" s="19"/>
      <c r="F124" s="19"/>
      <c r="G124" s="19"/>
      <c r="H124" s="19"/>
      <c r="I124" s="91">
        <v>1</v>
      </c>
      <c r="J124" s="19"/>
      <c r="K124" s="19"/>
      <c r="L124" s="98"/>
      <c r="M124" s="19"/>
      <c r="N124" s="19"/>
      <c r="O124" s="19"/>
      <c r="P124" s="95">
        <f t="shared" si="14"/>
        <v>0</v>
      </c>
      <c r="Q124" s="19">
        <v>131</v>
      </c>
      <c r="R124" s="129">
        <f t="shared" si="13"/>
        <v>144.10000000000002</v>
      </c>
      <c r="S124" s="19"/>
      <c r="T124" s="98"/>
      <c r="U124" s="19"/>
      <c r="V124" s="100">
        <f t="shared" si="15"/>
        <v>0</v>
      </c>
      <c r="W124" s="19">
        <v>6</v>
      </c>
      <c r="X124" s="125">
        <f t="shared" si="12"/>
        <v>15</v>
      </c>
      <c r="Y124" s="120">
        <f>X124+V124+T124+Q124+P124+L124</f>
        <v>146</v>
      </c>
    </row>
    <row r="125" spans="1:25" x14ac:dyDescent="0.25">
      <c r="A125" s="131"/>
      <c r="B125" s="131"/>
      <c r="C125" s="131"/>
      <c r="D125" s="131"/>
      <c r="E125" s="131"/>
      <c r="F125" s="131"/>
      <c r="G125" s="131"/>
      <c r="H125" s="131"/>
      <c r="I125" s="129">
        <v>2</v>
      </c>
      <c r="J125" s="131"/>
      <c r="K125" s="131"/>
      <c r="L125" s="132"/>
      <c r="M125" s="131"/>
      <c r="N125" s="131">
        <v>1</v>
      </c>
      <c r="O125" s="131"/>
      <c r="P125" s="140">
        <f t="shared" si="14"/>
        <v>30</v>
      </c>
      <c r="Q125" s="131">
        <v>131</v>
      </c>
      <c r="R125" s="129">
        <f t="shared" si="13"/>
        <v>144.10000000000002</v>
      </c>
      <c r="S125" s="131"/>
      <c r="T125" s="132"/>
      <c r="U125" s="131"/>
      <c r="V125" s="100">
        <f t="shared" si="15"/>
        <v>0</v>
      </c>
      <c r="W125" s="131">
        <v>10</v>
      </c>
      <c r="X125" s="136">
        <f t="shared" si="12"/>
        <v>25</v>
      </c>
      <c r="Y125" s="141">
        <f>X125+V125+T125+Q125+P125+L125</f>
        <v>186</v>
      </c>
    </row>
    <row r="126" spans="1:25" x14ac:dyDescent="0.25">
      <c r="A126" s="106">
        <v>19</v>
      </c>
      <c r="B126" s="102" t="s">
        <v>137</v>
      </c>
      <c r="C126" s="101" t="s">
        <v>138</v>
      </c>
      <c r="D126" s="103" t="s">
        <v>113</v>
      </c>
      <c r="E126" s="101" t="s">
        <v>114</v>
      </c>
      <c r="F126" s="106"/>
      <c r="G126" s="139" t="s">
        <v>32</v>
      </c>
      <c r="H126" s="104">
        <v>17</v>
      </c>
      <c r="I126" s="105">
        <v>3</v>
      </c>
      <c r="J126" s="106"/>
      <c r="K126" s="106"/>
      <c r="L126" s="106"/>
      <c r="M126" s="106"/>
      <c r="N126" s="106"/>
      <c r="O126" s="106"/>
      <c r="P126" s="142">
        <f t="shared" si="14"/>
        <v>0</v>
      </c>
      <c r="Q126" s="106">
        <v>393</v>
      </c>
      <c r="R126" s="106">
        <f t="shared" si="13"/>
        <v>432.3</v>
      </c>
      <c r="S126" s="106"/>
      <c r="T126" s="106"/>
      <c r="U126" s="106">
        <v>36</v>
      </c>
      <c r="V126" s="111">
        <f t="shared" si="15"/>
        <v>108</v>
      </c>
      <c r="W126" s="106">
        <v>21</v>
      </c>
      <c r="X126" s="106">
        <f t="shared" si="12"/>
        <v>52.5</v>
      </c>
      <c r="Y126" s="143">
        <f t="shared" ref="Y126:Y135" si="17">X126+V126+T126+Q126+P126+L126</f>
        <v>553.5</v>
      </c>
    </row>
    <row r="127" spans="1:25" x14ac:dyDescent="0.25">
      <c r="A127" s="19"/>
      <c r="B127" s="19"/>
      <c r="C127" s="19"/>
      <c r="D127" s="19"/>
      <c r="E127" s="19"/>
      <c r="F127" s="19"/>
      <c r="G127" s="19"/>
      <c r="H127" s="19"/>
      <c r="I127" s="19">
        <v>1</v>
      </c>
      <c r="J127" s="19"/>
      <c r="K127" s="19"/>
      <c r="L127" s="98"/>
      <c r="M127" s="19"/>
      <c r="N127" s="19"/>
      <c r="O127" s="19"/>
      <c r="P127" s="140">
        <f t="shared" si="14"/>
        <v>0</v>
      </c>
      <c r="Q127" s="19">
        <v>131</v>
      </c>
      <c r="R127" s="125">
        <f t="shared" si="13"/>
        <v>144.10000000000002</v>
      </c>
      <c r="S127" s="19"/>
      <c r="T127" s="98"/>
      <c r="U127" s="19">
        <v>12</v>
      </c>
      <c r="V127" s="100">
        <f t="shared" si="15"/>
        <v>36</v>
      </c>
      <c r="W127" s="19">
        <v>7</v>
      </c>
      <c r="X127" s="125">
        <f t="shared" si="12"/>
        <v>17.5</v>
      </c>
      <c r="Y127" s="141">
        <f t="shared" si="17"/>
        <v>184.5</v>
      </c>
    </row>
    <row r="128" spans="1:25" x14ac:dyDescent="0.25">
      <c r="A128" s="19"/>
      <c r="B128" s="19"/>
      <c r="C128" s="19"/>
      <c r="D128" s="19"/>
      <c r="E128" s="19"/>
      <c r="F128" s="19"/>
      <c r="G128" s="19"/>
      <c r="H128" s="19"/>
      <c r="I128" s="91">
        <v>2</v>
      </c>
      <c r="J128" s="19"/>
      <c r="K128" s="19"/>
      <c r="L128" s="98"/>
      <c r="M128" s="19"/>
      <c r="N128" s="19"/>
      <c r="O128" s="19"/>
      <c r="P128" s="140">
        <f t="shared" si="14"/>
        <v>0</v>
      </c>
      <c r="Q128" s="19">
        <v>131</v>
      </c>
      <c r="R128" s="125">
        <f t="shared" si="13"/>
        <v>144.10000000000002</v>
      </c>
      <c r="S128" s="19"/>
      <c r="T128" s="98"/>
      <c r="U128" s="19">
        <v>12</v>
      </c>
      <c r="V128" s="100">
        <f t="shared" si="15"/>
        <v>36</v>
      </c>
      <c r="W128" s="19">
        <v>6</v>
      </c>
      <c r="X128" s="125">
        <f t="shared" si="12"/>
        <v>15</v>
      </c>
      <c r="Y128" s="141">
        <f t="shared" si="17"/>
        <v>182</v>
      </c>
    </row>
    <row r="129" spans="1:25" x14ac:dyDescent="0.25">
      <c r="A129" s="131"/>
      <c r="B129" s="131"/>
      <c r="C129" s="131"/>
      <c r="D129" s="131"/>
      <c r="E129" s="131"/>
      <c r="F129" s="131"/>
      <c r="G129" s="131"/>
      <c r="H129" s="131"/>
      <c r="I129" s="129">
        <v>3</v>
      </c>
      <c r="J129" s="131"/>
      <c r="K129" s="131"/>
      <c r="L129" s="132"/>
      <c r="M129" s="131"/>
      <c r="N129" s="131"/>
      <c r="O129" s="131"/>
      <c r="P129" s="140">
        <f t="shared" si="14"/>
        <v>0</v>
      </c>
      <c r="Q129" s="131">
        <v>131</v>
      </c>
      <c r="R129" s="136">
        <f t="shared" si="13"/>
        <v>144.10000000000002</v>
      </c>
      <c r="S129" s="131"/>
      <c r="T129" s="132"/>
      <c r="U129" s="131">
        <v>12</v>
      </c>
      <c r="V129" s="144">
        <f t="shared" si="15"/>
        <v>36</v>
      </c>
      <c r="W129" s="131">
        <v>8</v>
      </c>
      <c r="X129" s="136">
        <f t="shared" si="12"/>
        <v>20</v>
      </c>
      <c r="Y129" s="141">
        <f t="shared" si="17"/>
        <v>187</v>
      </c>
    </row>
    <row r="130" spans="1:25" x14ac:dyDescent="0.25">
      <c r="A130" s="106">
        <v>20</v>
      </c>
      <c r="B130" s="102" t="s">
        <v>119</v>
      </c>
      <c r="C130" s="101">
        <v>7</v>
      </c>
      <c r="D130" s="103" t="s">
        <v>113</v>
      </c>
      <c r="E130" s="101" t="s">
        <v>114</v>
      </c>
      <c r="F130" s="106"/>
      <c r="G130" s="101" t="s">
        <v>32</v>
      </c>
      <c r="H130" s="104">
        <v>17</v>
      </c>
      <c r="I130" s="104">
        <v>5</v>
      </c>
      <c r="J130" s="106"/>
      <c r="K130" s="106"/>
      <c r="L130" s="106"/>
      <c r="M130" s="106"/>
      <c r="N130" s="106">
        <v>1</v>
      </c>
      <c r="O130" s="106"/>
      <c r="P130" s="142">
        <f t="shared" si="14"/>
        <v>30</v>
      </c>
      <c r="Q130" s="106">
        <v>655</v>
      </c>
      <c r="R130" s="106">
        <f t="shared" si="13"/>
        <v>720.50000000000011</v>
      </c>
      <c r="S130" s="106"/>
      <c r="T130" s="106"/>
      <c r="U130" s="106">
        <v>22</v>
      </c>
      <c r="V130" s="106">
        <f t="shared" si="15"/>
        <v>66</v>
      </c>
      <c r="W130" s="106">
        <v>34</v>
      </c>
      <c r="X130" s="106">
        <f t="shared" si="12"/>
        <v>85</v>
      </c>
      <c r="Y130" s="106">
        <f t="shared" si="17"/>
        <v>836</v>
      </c>
    </row>
    <row r="131" spans="1:25" x14ac:dyDescent="0.25">
      <c r="A131" s="19"/>
      <c r="B131" s="19"/>
      <c r="C131" s="19"/>
      <c r="D131" s="19"/>
      <c r="E131" s="19"/>
      <c r="F131" s="19"/>
      <c r="G131" s="19"/>
      <c r="H131" s="19"/>
      <c r="I131" s="91">
        <v>1</v>
      </c>
      <c r="J131" s="19"/>
      <c r="K131" s="19"/>
      <c r="L131" s="98"/>
      <c r="M131" s="19"/>
      <c r="N131" s="19"/>
      <c r="O131" s="19"/>
      <c r="P131" s="142">
        <f t="shared" si="14"/>
        <v>0</v>
      </c>
      <c r="Q131" s="19">
        <v>131</v>
      </c>
      <c r="R131" s="106">
        <f t="shared" si="13"/>
        <v>144.10000000000002</v>
      </c>
      <c r="S131" s="19"/>
      <c r="T131" s="98"/>
      <c r="U131" s="19">
        <v>11</v>
      </c>
      <c r="V131" s="106">
        <f t="shared" si="15"/>
        <v>33</v>
      </c>
      <c r="W131" s="19">
        <v>9</v>
      </c>
      <c r="X131" s="106">
        <f t="shared" si="12"/>
        <v>22.5</v>
      </c>
      <c r="Y131" s="106">
        <f t="shared" si="17"/>
        <v>186.5</v>
      </c>
    </row>
    <row r="132" spans="1:25" x14ac:dyDescent="0.25">
      <c r="A132" s="19"/>
      <c r="B132" s="19"/>
      <c r="C132" s="19"/>
      <c r="D132" s="19"/>
      <c r="E132" s="19"/>
      <c r="F132" s="19"/>
      <c r="G132" s="19"/>
      <c r="H132" s="19"/>
      <c r="I132" s="91">
        <v>2</v>
      </c>
      <c r="J132" s="19"/>
      <c r="K132" s="19"/>
      <c r="L132" s="98"/>
      <c r="M132" s="19"/>
      <c r="O132" s="19"/>
      <c r="P132" s="142">
        <f t="shared" si="14"/>
        <v>0</v>
      </c>
      <c r="Q132" s="19">
        <v>131</v>
      </c>
      <c r="R132" s="106">
        <f t="shared" si="13"/>
        <v>144.10000000000002</v>
      </c>
      <c r="S132" s="19"/>
      <c r="T132" s="98"/>
      <c r="U132" s="19"/>
      <c r="V132" s="106">
        <f t="shared" si="15"/>
        <v>0</v>
      </c>
      <c r="W132" s="19">
        <v>4</v>
      </c>
      <c r="X132" s="106">
        <f t="shared" si="12"/>
        <v>10</v>
      </c>
      <c r="Y132" s="106">
        <f t="shared" si="17"/>
        <v>141</v>
      </c>
    </row>
    <row r="133" spans="1:25" x14ac:dyDescent="0.25">
      <c r="A133" s="19"/>
      <c r="B133" s="19"/>
      <c r="C133" s="19"/>
      <c r="D133" s="19"/>
      <c r="E133" s="19"/>
      <c r="F133" s="19"/>
      <c r="G133" s="19"/>
      <c r="H133" s="19"/>
      <c r="I133" s="91">
        <v>3</v>
      </c>
      <c r="J133" s="19"/>
      <c r="K133" s="19"/>
      <c r="L133" s="98"/>
      <c r="M133" s="19"/>
      <c r="N133" s="19">
        <v>1</v>
      </c>
      <c r="O133" s="19"/>
      <c r="P133" s="142">
        <f t="shared" si="14"/>
        <v>30</v>
      </c>
      <c r="Q133" s="19">
        <v>131</v>
      </c>
      <c r="R133" s="106">
        <f t="shared" si="13"/>
        <v>144.10000000000002</v>
      </c>
      <c r="S133" s="19"/>
      <c r="T133" s="98"/>
      <c r="U133" s="19"/>
      <c r="V133" s="106">
        <f t="shared" si="15"/>
        <v>0</v>
      </c>
      <c r="W133" s="19">
        <v>7</v>
      </c>
      <c r="X133" s="106">
        <f>W133*2.5</f>
        <v>17.5</v>
      </c>
      <c r="Y133" s="106">
        <f t="shared" si="17"/>
        <v>178.5</v>
      </c>
    </row>
    <row r="134" spans="1:25" x14ac:dyDescent="0.25">
      <c r="A134" s="19"/>
      <c r="B134" s="19"/>
      <c r="C134" s="19"/>
      <c r="D134" s="19"/>
      <c r="E134" s="19"/>
      <c r="F134" s="19"/>
      <c r="G134" s="19"/>
      <c r="H134" s="19"/>
      <c r="I134" s="91">
        <v>4</v>
      </c>
      <c r="J134" s="19"/>
      <c r="K134" s="19"/>
      <c r="L134" s="98"/>
      <c r="M134" s="19"/>
      <c r="N134" s="19"/>
      <c r="O134" s="19"/>
      <c r="P134" s="142">
        <f t="shared" si="14"/>
        <v>0</v>
      </c>
      <c r="Q134" s="19">
        <v>131</v>
      </c>
      <c r="R134" s="106">
        <f t="shared" si="13"/>
        <v>144.10000000000002</v>
      </c>
      <c r="S134" s="19"/>
      <c r="T134" s="98"/>
      <c r="U134" s="19"/>
      <c r="V134" s="106">
        <f t="shared" si="15"/>
        <v>0</v>
      </c>
      <c r="W134" s="19">
        <v>2</v>
      </c>
      <c r="X134" s="106">
        <f>W134*2.5</f>
        <v>5</v>
      </c>
      <c r="Y134" s="106">
        <f t="shared" si="17"/>
        <v>136</v>
      </c>
    </row>
    <row r="135" spans="1:25" ht="15.75" thickBot="1" x14ac:dyDescent="0.3">
      <c r="A135" s="19"/>
      <c r="B135" s="19"/>
      <c r="C135" s="19"/>
      <c r="D135" s="19"/>
      <c r="E135" s="19"/>
      <c r="F135" s="19"/>
      <c r="G135" s="19"/>
      <c r="H135" s="19"/>
      <c r="I135" s="91">
        <v>5</v>
      </c>
      <c r="J135" s="19"/>
      <c r="K135" s="19"/>
      <c r="L135" s="98"/>
      <c r="M135" s="19"/>
      <c r="N135" s="19"/>
      <c r="O135" s="19"/>
      <c r="P135" s="107">
        <f t="shared" si="14"/>
        <v>0</v>
      </c>
      <c r="Q135" s="145">
        <v>131</v>
      </c>
      <c r="R135" s="106">
        <f t="shared" si="13"/>
        <v>144.10000000000002</v>
      </c>
      <c r="S135" s="19"/>
      <c r="T135" s="98"/>
      <c r="U135" s="19">
        <v>11</v>
      </c>
      <c r="V135" s="106">
        <f t="shared" si="15"/>
        <v>33</v>
      </c>
      <c r="W135" s="145">
        <v>12</v>
      </c>
      <c r="X135" s="106">
        <f>W135*2.5</f>
        <v>30</v>
      </c>
      <c r="Y135" s="106">
        <f t="shared" si="17"/>
        <v>194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workbookViewId="0">
      <selection activeCell="K13" sqref="K13"/>
    </sheetView>
  </sheetViews>
  <sheetFormatPr defaultRowHeight="15" x14ac:dyDescent="0.25"/>
  <cols>
    <col min="1" max="1" width="3.42578125" customWidth="1"/>
    <col min="2" max="2" width="17" customWidth="1"/>
    <col min="3" max="3" width="5.28515625" customWidth="1"/>
    <col min="4" max="4" width="13.5703125" customWidth="1"/>
    <col min="5" max="5" width="6.28515625" customWidth="1"/>
    <col min="6" max="6" width="5.28515625" customWidth="1"/>
    <col min="7" max="7" width="6.5703125" customWidth="1"/>
    <col min="8" max="9" width="5.28515625" customWidth="1"/>
    <col min="10" max="10" width="6" customWidth="1"/>
    <col min="11" max="11" width="4.5703125" customWidth="1"/>
    <col min="12" max="12" width="6.28515625" customWidth="1"/>
    <col min="13" max="15" width="6.28515625" style="153" customWidth="1"/>
    <col min="16" max="16" width="6.28515625" customWidth="1"/>
    <col min="17" max="17" width="6.28515625" style="153" customWidth="1"/>
    <col min="18" max="18" width="6.28515625" customWidth="1"/>
    <col min="19" max="19" width="6.28515625" style="153" customWidth="1"/>
    <col min="20" max="20" width="6.28515625" customWidth="1"/>
    <col min="21" max="21" width="6.28515625" style="153" customWidth="1"/>
    <col min="22" max="22" width="6.28515625" customWidth="1"/>
    <col min="23" max="23" width="6.28515625" style="153" customWidth="1"/>
    <col min="24" max="25" width="6.28515625" customWidth="1"/>
  </cols>
  <sheetData>
    <row r="1" spans="1:25" ht="89.25" x14ac:dyDescent="0.25">
      <c r="A1" s="55"/>
      <c r="B1" s="56" t="s">
        <v>3</v>
      </c>
      <c r="C1" s="56" t="s">
        <v>59</v>
      </c>
      <c r="D1" s="56" t="s">
        <v>89</v>
      </c>
      <c r="E1" s="56" t="s">
        <v>90</v>
      </c>
      <c r="F1" s="57" t="s">
        <v>91</v>
      </c>
      <c r="G1" s="56" t="s">
        <v>92</v>
      </c>
      <c r="H1" s="56" t="s">
        <v>93</v>
      </c>
      <c r="I1" s="56" t="s">
        <v>94</v>
      </c>
      <c r="J1" s="56" t="s">
        <v>95</v>
      </c>
      <c r="K1" s="58" t="s">
        <v>96</v>
      </c>
      <c r="L1" s="59" t="s">
        <v>97</v>
      </c>
      <c r="M1" s="157" t="s">
        <v>98</v>
      </c>
      <c r="N1" s="157" t="s">
        <v>99</v>
      </c>
      <c r="O1" s="157" t="s">
        <v>100</v>
      </c>
      <c r="P1" s="60" t="s">
        <v>101</v>
      </c>
      <c r="Q1" s="150" t="s">
        <v>102</v>
      </c>
      <c r="R1" s="60" t="s">
        <v>103</v>
      </c>
      <c r="S1" s="150" t="s">
        <v>139</v>
      </c>
      <c r="T1" s="60" t="s">
        <v>105</v>
      </c>
      <c r="U1" s="154" t="s">
        <v>106</v>
      </c>
      <c r="V1" s="62" t="s">
        <v>107</v>
      </c>
      <c r="W1" s="150" t="s">
        <v>108</v>
      </c>
      <c r="X1" s="60" t="s">
        <v>109</v>
      </c>
      <c r="Y1" s="63" t="s">
        <v>110</v>
      </c>
    </row>
    <row r="2" spans="1:25" x14ac:dyDescent="0.25">
      <c r="A2" s="55"/>
      <c r="B2" s="56"/>
      <c r="C2" s="56"/>
      <c r="D2" s="56"/>
      <c r="E2" s="56"/>
      <c r="F2" s="57"/>
      <c r="G2" s="56"/>
      <c r="H2" s="56"/>
      <c r="I2" s="56"/>
      <c r="J2" s="56"/>
      <c r="K2" s="64"/>
      <c r="L2" s="59"/>
      <c r="M2" s="150"/>
      <c r="N2" s="150"/>
      <c r="O2" s="150"/>
      <c r="P2" s="60"/>
      <c r="Q2" s="150"/>
      <c r="R2" s="59"/>
      <c r="S2" s="150"/>
      <c r="T2" s="60"/>
      <c r="U2" s="154"/>
      <c r="V2" s="62"/>
      <c r="W2" s="150"/>
      <c r="X2" s="60"/>
      <c r="Y2" s="63"/>
    </row>
    <row r="3" spans="1:25" ht="26.25" x14ac:dyDescent="0.25">
      <c r="A3" s="65">
        <v>1</v>
      </c>
      <c r="B3" s="66" t="s">
        <v>80</v>
      </c>
      <c r="C3" s="67">
        <v>1</v>
      </c>
      <c r="D3" s="66" t="s">
        <v>113</v>
      </c>
      <c r="E3" s="148" t="s">
        <v>52</v>
      </c>
      <c r="F3" s="68">
        <v>3</v>
      </c>
      <c r="G3" s="69"/>
      <c r="H3" s="70">
        <v>16</v>
      </c>
      <c r="I3" s="70">
        <v>1</v>
      </c>
      <c r="J3" s="70">
        <v>2015</v>
      </c>
      <c r="K3" s="70">
        <v>0</v>
      </c>
      <c r="L3" s="70">
        <f>450*I3</f>
        <v>450</v>
      </c>
      <c r="M3" s="151"/>
      <c r="N3" s="151"/>
      <c r="O3" s="151"/>
      <c r="P3" s="70">
        <f t="shared" ref="P3:P10" si="0">N3*30</f>
        <v>0</v>
      </c>
      <c r="Q3" s="151"/>
      <c r="R3" s="70">
        <f t="shared" ref="R3:R10" si="1">Q3*1.1</f>
        <v>0</v>
      </c>
      <c r="S3" s="151">
        <v>11</v>
      </c>
      <c r="T3" s="71"/>
      <c r="U3" s="155"/>
      <c r="V3" s="66"/>
      <c r="W3" s="155">
        <v>4</v>
      </c>
      <c r="X3" s="66">
        <f t="shared" ref="X3:X10" si="2">W3*2.5</f>
        <v>10</v>
      </c>
      <c r="Y3" s="72">
        <f>X3+V3+T3+R3+P3+L3</f>
        <v>460</v>
      </c>
    </row>
    <row r="4" spans="1:25" ht="18.75" x14ac:dyDescent="0.3">
      <c r="A4" s="74"/>
      <c r="B4" s="75"/>
      <c r="C4" s="76"/>
      <c r="D4" s="75"/>
      <c r="E4" s="76"/>
      <c r="F4" s="77"/>
      <c r="G4" s="78"/>
      <c r="H4" s="64"/>
      <c r="I4" s="79">
        <v>1</v>
      </c>
      <c r="J4" s="64"/>
      <c r="K4" s="64"/>
      <c r="L4" s="80"/>
      <c r="M4" s="152"/>
      <c r="N4" s="152"/>
      <c r="O4" s="152"/>
      <c r="P4" s="81">
        <f t="shared" si="0"/>
        <v>0</v>
      </c>
      <c r="Q4" s="152"/>
      <c r="R4" s="80">
        <f t="shared" si="1"/>
        <v>0</v>
      </c>
      <c r="S4" s="152">
        <v>11</v>
      </c>
      <c r="T4" s="82">
        <f>S4*1.3</f>
        <v>14.3</v>
      </c>
      <c r="U4" s="156">
        <v>0</v>
      </c>
      <c r="V4" s="83">
        <f>U4*3</f>
        <v>0</v>
      </c>
      <c r="W4" s="156">
        <v>4</v>
      </c>
      <c r="X4" s="83">
        <f t="shared" si="2"/>
        <v>10</v>
      </c>
      <c r="Y4" s="84">
        <f>L4+P4+R4+T4+V4+X4</f>
        <v>24.3</v>
      </c>
    </row>
    <row r="5" spans="1:25" ht="26.25" x14ac:dyDescent="0.25">
      <c r="A5" s="85">
        <v>2</v>
      </c>
      <c r="B5" s="149" t="s">
        <v>80</v>
      </c>
      <c r="C5" s="67">
        <v>7</v>
      </c>
      <c r="D5" s="66" t="s">
        <v>113</v>
      </c>
      <c r="E5" s="148" t="s">
        <v>52</v>
      </c>
      <c r="F5" s="68">
        <v>3</v>
      </c>
      <c r="G5" s="69"/>
      <c r="H5" s="70">
        <v>16</v>
      </c>
      <c r="I5" s="70">
        <v>1</v>
      </c>
      <c r="J5" s="70">
        <v>2015</v>
      </c>
      <c r="K5" s="70">
        <v>0</v>
      </c>
      <c r="L5" s="70">
        <f>450*I5</f>
        <v>450</v>
      </c>
      <c r="M5" s="151"/>
      <c r="N5" s="151">
        <v>4</v>
      </c>
      <c r="O5" s="151"/>
      <c r="P5" s="70">
        <f t="shared" si="0"/>
        <v>120</v>
      </c>
      <c r="Q5" s="151">
        <v>151</v>
      </c>
      <c r="R5" s="70">
        <f t="shared" si="1"/>
        <v>166.10000000000002</v>
      </c>
      <c r="S5" s="151">
        <v>602</v>
      </c>
      <c r="T5" s="71"/>
      <c r="U5" s="155"/>
      <c r="V5" s="66"/>
      <c r="W5" s="155">
        <v>14</v>
      </c>
      <c r="X5" s="66">
        <f t="shared" si="2"/>
        <v>35</v>
      </c>
      <c r="Y5" s="72">
        <f>X5+V5+T5+R5+P5+L5</f>
        <v>771.1</v>
      </c>
    </row>
    <row r="6" spans="1:25" ht="18.75" x14ac:dyDescent="0.3">
      <c r="A6" s="74"/>
      <c r="B6" s="75"/>
      <c r="C6" s="76"/>
      <c r="D6" s="75"/>
      <c r="E6" s="76"/>
      <c r="F6" s="77"/>
      <c r="G6" s="78"/>
      <c r="H6" s="64"/>
      <c r="I6" s="79">
        <v>1</v>
      </c>
      <c r="J6" s="64"/>
      <c r="K6" s="64"/>
      <c r="L6" s="80"/>
      <c r="M6" s="152"/>
      <c r="N6" s="152">
        <v>4</v>
      </c>
      <c r="O6" s="152"/>
      <c r="P6" s="81">
        <f t="shared" si="0"/>
        <v>120</v>
      </c>
      <c r="Q6" s="152">
        <v>151</v>
      </c>
      <c r="R6" s="80">
        <f t="shared" si="1"/>
        <v>166.10000000000002</v>
      </c>
      <c r="S6" s="152">
        <v>602</v>
      </c>
      <c r="T6" s="82">
        <f>S6*1.3</f>
        <v>782.6</v>
      </c>
      <c r="U6" s="156">
        <v>0</v>
      </c>
      <c r="V6" s="83">
        <f>U6*3</f>
        <v>0</v>
      </c>
      <c r="W6" s="156">
        <v>14</v>
      </c>
      <c r="X6" s="83">
        <f t="shared" si="2"/>
        <v>35</v>
      </c>
      <c r="Y6" s="84">
        <f>L6+P6+R6+T6+V6+X6</f>
        <v>1103.7</v>
      </c>
    </row>
    <row r="7" spans="1:25" ht="26.25" x14ac:dyDescent="0.25">
      <c r="A7" s="85">
        <v>3</v>
      </c>
      <c r="B7" s="149" t="s">
        <v>80</v>
      </c>
      <c r="C7" s="67">
        <v>9</v>
      </c>
      <c r="D7" s="66" t="s">
        <v>113</v>
      </c>
      <c r="E7" s="148" t="s">
        <v>52</v>
      </c>
      <c r="F7" s="68">
        <v>3</v>
      </c>
      <c r="G7" s="69"/>
      <c r="H7" s="70">
        <v>16</v>
      </c>
      <c r="I7" s="70">
        <v>1</v>
      </c>
      <c r="J7" s="70">
        <v>2015</v>
      </c>
      <c r="K7" s="70">
        <v>0</v>
      </c>
      <c r="L7" s="70">
        <f>450*I7</f>
        <v>450</v>
      </c>
      <c r="M7" s="151"/>
      <c r="N7" s="151">
        <v>2</v>
      </c>
      <c r="O7" s="151"/>
      <c r="P7" s="70">
        <f t="shared" si="0"/>
        <v>60</v>
      </c>
      <c r="Q7" s="151">
        <v>121</v>
      </c>
      <c r="R7" s="70">
        <f t="shared" si="1"/>
        <v>133.10000000000002</v>
      </c>
      <c r="S7" s="151">
        <v>280</v>
      </c>
      <c r="T7" s="71"/>
      <c r="U7" s="155"/>
      <c r="V7" s="66"/>
      <c r="W7" s="155">
        <v>12</v>
      </c>
      <c r="X7" s="66">
        <f t="shared" si="2"/>
        <v>30</v>
      </c>
      <c r="Y7" s="72">
        <f>X7+V7+T7+R7+P7+L7</f>
        <v>673.1</v>
      </c>
    </row>
    <row r="8" spans="1:25" ht="18.75" x14ac:dyDescent="0.3">
      <c r="A8" s="74"/>
      <c r="B8" s="75"/>
      <c r="C8" s="76"/>
      <c r="D8" s="75"/>
      <c r="E8" s="76"/>
      <c r="F8" s="77"/>
      <c r="G8" s="78"/>
      <c r="H8" s="64"/>
      <c r="I8" s="79">
        <v>1</v>
      </c>
      <c r="J8" s="64"/>
      <c r="K8" s="64"/>
      <c r="L8" s="80"/>
      <c r="M8" s="152"/>
      <c r="N8" s="152">
        <v>2</v>
      </c>
      <c r="O8" s="152"/>
      <c r="P8" s="81">
        <f t="shared" si="0"/>
        <v>60</v>
      </c>
      <c r="Q8" s="152">
        <v>121</v>
      </c>
      <c r="R8" s="80">
        <f t="shared" si="1"/>
        <v>133.10000000000002</v>
      </c>
      <c r="S8" s="152">
        <v>280</v>
      </c>
      <c r="T8" s="82">
        <f>S8*1.3</f>
        <v>364</v>
      </c>
      <c r="U8" s="156">
        <v>0</v>
      </c>
      <c r="V8" s="83">
        <f>U8*3</f>
        <v>0</v>
      </c>
      <c r="W8" s="156">
        <v>12</v>
      </c>
      <c r="X8" s="83">
        <f t="shared" si="2"/>
        <v>30</v>
      </c>
      <c r="Y8" s="84">
        <f>L8+P8+R8+T8+V8+X8</f>
        <v>587.1</v>
      </c>
    </row>
    <row r="9" spans="1:25" ht="26.25" x14ac:dyDescent="0.25">
      <c r="A9" s="85">
        <v>4</v>
      </c>
      <c r="B9" s="149" t="s">
        <v>70</v>
      </c>
      <c r="C9" s="67">
        <v>14</v>
      </c>
      <c r="D9" s="66" t="s">
        <v>113</v>
      </c>
      <c r="E9" s="148" t="s">
        <v>52</v>
      </c>
      <c r="F9" s="68">
        <v>3</v>
      </c>
      <c r="G9" s="69"/>
      <c r="H9" s="70">
        <v>16</v>
      </c>
      <c r="I9" s="70">
        <v>1</v>
      </c>
      <c r="J9" s="70">
        <v>2015</v>
      </c>
      <c r="K9" s="70">
        <v>0</v>
      </c>
      <c r="L9" s="70">
        <f>450*I9</f>
        <v>450</v>
      </c>
      <c r="M9" s="151"/>
      <c r="N9" s="151">
        <v>69</v>
      </c>
      <c r="O9" s="151"/>
      <c r="P9" s="70">
        <f t="shared" si="0"/>
        <v>2070</v>
      </c>
      <c r="Q9" s="151">
        <v>182</v>
      </c>
      <c r="R9" s="70">
        <f t="shared" si="1"/>
        <v>200.20000000000002</v>
      </c>
      <c r="S9" s="151">
        <v>760</v>
      </c>
      <c r="T9" s="71"/>
      <c r="U9" s="155">
        <v>14</v>
      </c>
      <c r="V9" s="66"/>
      <c r="W9" s="155">
        <v>16</v>
      </c>
      <c r="X9" s="66">
        <f t="shared" si="2"/>
        <v>40</v>
      </c>
      <c r="Y9" s="72">
        <f>X9+V9+T9+R9+P9+L9</f>
        <v>2760.2</v>
      </c>
    </row>
    <row r="10" spans="1:25" ht="18.75" x14ac:dyDescent="0.3">
      <c r="A10" s="74"/>
      <c r="B10" s="75"/>
      <c r="C10" s="76"/>
      <c r="D10" s="75"/>
      <c r="E10" s="76"/>
      <c r="F10" s="77"/>
      <c r="G10" s="78"/>
      <c r="H10" s="64"/>
      <c r="I10" s="79">
        <v>1</v>
      </c>
      <c r="J10" s="64"/>
      <c r="K10" s="64"/>
      <c r="L10" s="80"/>
      <c r="M10" s="152"/>
      <c r="N10" s="152">
        <v>69</v>
      </c>
      <c r="O10" s="152"/>
      <c r="P10" s="81">
        <f t="shared" si="0"/>
        <v>2070</v>
      </c>
      <c r="Q10" s="152">
        <v>182</v>
      </c>
      <c r="R10" s="80">
        <f t="shared" si="1"/>
        <v>200.20000000000002</v>
      </c>
      <c r="S10" s="152">
        <v>760</v>
      </c>
      <c r="T10" s="82">
        <f>S10*1.3</f>
        <v>988</v>
      </c>
      <c r="U10" s="156">
        <v>14</v>
      </c>
      <c r="V10" s="83">
        <f>U10*3</f>
        <v>42</v>
      </c>
      <c r="W10" s="156">
        <v>16</v>
      </c>
      <c r="X10" s="83">
        <f t="shared" si="2"/>
        <v>40</v>
      </c>
      <c r="Y10" s="84">
        <f>L10+P10+R10+T10+V10+X10</f>
        <v>3340.2</v>
      </c>
    </row>
  </sheetData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6" workbookViewId="0">
      <selection activeCell="B27" sqref="B27:B30"/>
    </sheetView>
  </sheetViews>
  <sheetFormatPr defaultRowHeight="15" x14ac:dyDescent="0.25"/>
  <cols>
    <col min="1" max="1" width="5.7109375" customWidth="1"/>
    <col min="2" max="2" width="34.140625" customWidth="1"/>
    <col min="3" max="3" width="6" customWidth="1"/>
    <col min="4" max="4" width="16.28515625" customWidth="1"/>
    <col min="5" max="5" width="18.42578125" customWidth="1"/>
    <col min="6" max="6" width="19" customWidth="1"/>
    <col min="7" max="7" width="18.7109375" customWidth="1"/>
  </cols>
  <sheetData>
    <row r="1" spans="1:7" ht="75" x14ac:dyDescent="0.25">
      <c r="A1" s="162" t="s">
        <v>145</v>
      </c>
      <c r="B1" s="163" t="s">
        <v>146</v>
      </c>
      <c r="C1" s="164" t="s">
        <v>147</v>
      </c>
      <c r="D1" s="164" t="s">
        <v>148</v>
      </c>
      <c r="E1" s="164" t="s">
        <v>149</v>
      </c>
      <c r="F1" s="164" t="s">
        <v>150</v>
      </c>
      <c r="G1" s="164" t="s">
        <v>151</v>
      </c>
    </row>
    <row r="2" spans="1:7" ht="15.75" x14ac:dyDescent="0.25">
      <c r="A2" s="165"/>
      <c r="B2" s="166"/>
      <c r="C2" s="167"/>
      <c r="D2" s="7" t="s">
        <v>152</v>
      </c>
      <c r="E2" s="7" t="s">
        <v>153</v>
      </c>
      <c r="F2" s="7" t="s">
        <v>152</v>
      </c>
      <c r="G2" s="7" t="s">
        <v>154</v>
      </c>
    </row>
    <row r="3" spans="1:7" ht="15.75" x14ac:dyDescent="0.25">
      <c r="A3" s="168">
        <v>1</v>
      </c>
      <c r="B3" s="24" t="s">
        <v>155</v>
      </c>
      <c r="C3" s="7">
        <v>1</v>
      </c>
      <c r="D3" s="19"/>
      <c r="E3" s="19"/>
      <c r="F3" s="19"/>
      <c r="G3" s="19"/>
    </row>
    <row r="4" spans="1:7" ht="15.75" x14ac:dyDescent="0.25">
      <c r="A4" s="168">
        <v>2</v>
      </c>
      <c r="B4" s="24" t="s">
        <v>156</v>
      </c>
      <c r="C4" s="7">
        <v>1</v>
      </c>
      <c r="D4" s="19"/>
      <c r="E4" s="19"/>
      <c r="F4" s="19"/>
      <c r="G4" s="19"/>
    </row>
    <row r="5" spans="1:7" ht="15.75" x14ac:dyDescent="0.25">
      <c r="A5" s="168">
        <v>3</v>
      </c>
      <c r="B5" s="30" t="s">
        <v>157</v>
      </c>
      <c r="C5" s="7">
        <v>2</v>
      </c>
      <c r="D5" s="19"/>
      <c r="E5" s="19"/>
      <c r="F5" s="19"/>
      <c r="G5" s="19"/>
    </row>
    <row r="6" spans="1:7" ht="15.75" x14ac:dyDescent="0.25">
      <c r="A6" s="168">
        <v>4</v>
      </c>
      <c r="B6" s="31" t="s">
        <v>158</v>
      </c>
      <c r="C6" s="7">
        <v>3</v>
      </c>
      <c r="D6" s="19"/>
      <c r="E6" s="19"/>
      <c r="F6" s="19"/>
      <c r="G6" s="19"/>
    </row>
    <row r="7" spans="1:7" ht="15.75" x14ac:dyDescent="0.25">
      <c r="A7" s="168">
        <v>5</v>
      </c>
      <c r="B7" s="30" t="s">
        <v>159</v>
      </c>
      <c r="C7" s="7">
        <v>2</v>
      </c>
      <c r="D7" s="19"/>
      <c r="E7" s="19"/>
      <c r="F7" s="19"/>
      <c r="G7" s="19"/>
    </row>
    <row r="8" spans="1:7" ht="15.75" x14ac:dyDescent="0.25">
      <c r="A8" s="168">
        <v>6</v>
      </c>
      <c r="B8" s="30" t="s">
        <v>160</v>
      </c>
      <c r="C8" s="7">
        <v>8</v>
      </c>
      <c r="D8" s="19"/>
      <c r="E8" s="19"/>
      <c r="F8" s="19"/>
      <c r="G8" s="19"/>
    </row>
    <row r="9" spans="1:7" ht="15.75" x14ac:dyDescent="0.25">
      <c r="A9" s="168">
        <v>7</v>
      </c>
      <c r="B9" s="30" t="s">
        <v>161</v>
      </c>
      <c r="C9" s="7">
        <v>6</v>
      </c>
      <c r="D9" s="19"/>
      <c r="E9" s="19"/>
      <c r="F9" s="19"/>
      <c r="G9" s="19"/>
    </row>
    <row r="10" spans="1:7" ht="15.75" x14ac:dyDescent="0.25">
      <c r="A10" s="168">
        <v>8</v>
      </c>
      <c r="B10" s="24" t="s">
        <v>162</v>
      </c>
      <c r="C10" s="7">
        <v>2</v>
      </c>
      <c r="D10" s="19"/>
      <c r="E10" s="19"/>
      <c r="F10" s="19"/>
      <c r="G10" s="19"/>
    </row>
    <row r="11" spans="1:7" ht="15.75" x14ac:dyDescent="0.25">
      <c r="A11" s="168">
        <v>9</v>
      </c>
      <c r="B11" s="24" t="s">
        <v>163</v>
      </c>
      <c r="C11" s="7">
        <v>1</v>
      </c>
      <c r="D11" s="19"/>
      <c r="E11" s="19"/>
      <c r="F11" s="19"/>
      <c r="G11" s="19"/>
    </row>
    <row r="12" spans="1:7" ht="15.75" x14ac:dyDescent="0.25">
      <c r="A12" s="168">
        <v>10</v>
      </c>
      <c r="B12" s="24" t="s">
        <v>164</v>
      </c>
      <c r="C12" s="7">
        <v>1</v>
      </c>
      <c r="D12" s="19"/>
      <c r="E12" s="19"/>
      <c r="F12" s="19"/>
      <c r="G12" s="19"/>
    </row>
    <row r="13" spans="1:7" ht="15.75" x14ac:dyDescent="0.25">
      <c r="A13" s="168">
        <v>11</v>
      </c>
      <c r="B13" s="24" t="s">
        <v>165</v>
      </c>
      <c r="C13" s="7">
        <v>3</v>
      </c>
      <c r="D13" s="19"/>
      <c r="E13" s="19"/>
      <c r="F13" s="19"/>
      <c r="G13" s="19"/>
    </row>
    <row r="14" spans="1:7" ht="15.75" x14ac:dyDescent="0.25">
      <c r="A14" s="168">
        <v>12</v>
      </c>
      <c r="B14" s="24" t="s">
        <v>166</v>
      </c>
      <c r="C14" s="7">
        <v>2</v>
      </c>
      <c r="D14" s="19"/>
      <c r="E14" s="19"/>
      <c r="F14" s="19"/>
      <c r="G14" s="19"/>
    </row>
    <row r="15" spans="1:7" ht="15.75" x14ac:dyDescent="0.25">
      <c r="A15" s="168">
        <v>13</v>
      </c>
      <c r="B15" s="24" t="s">
        <v>167</v>
      </c>
      <c r="C15" s="7">
        <v>2</v>
      </c>
      <c r="D15" s="19"/>
      <c r="E15" s="19"/>
      <c r="F15" s="19"/>
      <c r="G15" s="19"/>
    </row>
    <row r="16" spans="1:7" ht="15.75" x14ac:dyDescent="0.25">
      <c r="A16" s="168">
        <v>14</v>
      </c>
      <c r="B16" s="24" t="s">
        <v>168</v>
      </c>
      <c r="C16" s="7">
        <v>4</v>
      </c>
      <c r="D16" s="19"/>
      <c r="E16" s="19"/>
      <c r="F16" s="19"/>
      <c r="G16" s="19"/>
    </row>
    <row r="17" spans="1:7" ht="15.75" x14ac:dyDescent="0.25">
      <c r="A17" s="168">
        <v>15</v>
      </c>
      <c r="B17" s="24" t="s">
        <v>169</v>
      </c>
      <c r="C17" s="7">
        <v>2</v>
      </c>
      <c r="D17" s="19"/>
      <c r="E17" s="19"/>
      <c r="F17" s="19"/>
      <c r="G17" s="19"/>
    </row>
    <row r="18" spans="1:7" ht="15.75" x14ac:dyDescent="0.25">
      <c r="A18" s="168">
        <v>16</v>
      </c>
      <c r="B18" s="29" t="s">
        <v>170</v>
      </c>
      <c r="C18" s="7">
        <v>3</v>
      </c>
      <c r="D18" s="19"/>
      <c r="E18" s="19"/>
      <c r="F18" s="19"/>
      <c r="G18" s="19"/>
    </row>
    <row r="19" spans="1:7" ht="15.75" x14ac:dyDescent="0.25">
      <c r="A19" s="168">
        <v>17</v>
      </c>
      <c r="B19" s="31" t="s">
        <v>171</v>
      </c>
      <c r="C19" s="7">
        <v>2</v>
      </c>
      <c r="D19" s="19"/>
      <c r="E19" s="19"/>
      <c r="F19" s="19"/>
      <c r="G19" s="19"/>
    </row>
    <row r="20" spans="1:7" ht="15.75" x14ac:dyDescent="0.25">
      <c r="A20" s="168">
        <v>18</v>
      </c>
      <c r="B20" s="30" t="s">
        <v>172</v>
      </c>
      <c r="C20" s="7">
        <v>1</v>
      </c>
      <c r="D20" s="19"/>
      <c r="E20" s="19"/>
      <c r="F20" s="19"/>
      <c r="G20" s="19"/>
    </row>
    <row r="21" spans="1:7" ht="15.75" x14ac:dyDescent="0.25">
      <c r="A21" s="168">
        <v>19</v>
      </c>
      <c r="B21" s="35" t="s">
        <v>173</v>
      </c>
      <c r="C21" s="7">
        <v>4</v>
      </c>
      <c r="D21" s="19"/>
      <c r="E21" s="19"/>
      <c r="F21" s="19"/>
      <c r="G21" s="19"/>
    </row>
    <row r="22" spans="1:7" ht="15.75" x14ac:dyDescent="0.25">
      <c r="A22" s="168">
        <v>20</v>
      </c>
      <c r="B22" s="39" t="s">
        <v>174</v>
      </c>
      <c r="C22" s="7">
        <v>1</v>
      </c>
      <c r="D22" s="19"/>
      <c r="E22" s="19"/>
      <c r="F22" s="19"/>
      <c r="G22" s="19"/>
    </row>
    <row r="23" spans="1:7" ht="15.75" x14ac:dyDescent="0.25">
      <c r="A23" s="168">
        <v>21</v>
      </c>
      <c r="B23" s="31" t="s">
        <v>175</v>
      </c>
      <c r="C23" s="7">
        <v>1</v>
      </c>
      <c r="D23" s="19"/>
      <c r="E23" s="19"/>
      <c r="F23" s="19"/>
      <c r="G23" s="19"/>
    </row>
    <row r="24" spans="1:7" ht="15.75" x14ac:dyDescent="0.25">
      <c r="A24" s="168">
        <v>22</v>
      </c>
      <c r="B24" s="30" t="s">
        <v>176</v>
      </c>
      <c r="C24" s="7">
        <v>1</v>
      </c>
      <c r="D24" s="19"/>
      <c r="E24" s="19"/>
      <c r="F24" s="19"/>
      <c r="G24" s="19"/>
    </row>
    <row r="25" spans="1:7" ht="15.75" x14ac:dyDescent="0.25">
      <c r="A25" s="168">
        <v>23</v>
      </c>
      <c r="B25" s="30" t="s">
        <v>177</v>
      </c>
      <c r="C25" s="7">
        <v>1</v>
      </c>
      <c r="D25" s="19"/>
      <c r="E25" s="19"/>
      <c r="F25" s="19"/>
      <c r="G25" s="19"/>
    </row>
    <row r="26" spans="1:7" ht="15.75" x14ac:dyDescent="0.25">
      <c r="A26" s="168">
        <v>24</v>
      </c>
      <c r="B26" s="24" t="s">
        <v>178</v>
      </c>
      <c r="C26" s="7">
        <v>1</v>
      </c>
      <c r="D26" s="19"/>
      <c r="E26" s="19"/>
      <c r="F26" s="19"/>
      <c r="G26" s="19"/>
    </row>
    <row r="27" spans="1:7" ht="15.75" x14ac:dyDescent="0.25">
      <c r="A27" s="168">
        <v>25</v>
      </c>
      <c r="B27" s="24" t="s">
        <v>179</v>
      </c>
      <c r="C27" s="7">
        <v>5</v>
      </c>
      <c r="D27" s="19"/>
      <c r="E27" s="19"/>
      <c r="F27" s="19"/>
      <c r="G27" s="19"/>
    </row>
    <row r="28" spans="1:7" ht="15.75" x14ac:dyDescent="0.25">
      <c r="A28" s="168">
        <v>26</v>
      </c>
      <c r="B28" s="24" t="s">
        <v>180</v>
      </c>
      <c r="C28" s="7">
        <v>3</v>
      </c>
      <c r="D28" s="19"/>
      <c r="E28" s="19"/>
      <c r="F28" s="19"/>
      <c r="G28" s="19"/>
    </row>
    <row r="29" spans="1:7" ht="15.75" x14ac:dyDescent="0.25">
      <c r="A29" s="168">
        <v>27</v>
      </c>
      <c r="B29" s="24" t="s">
        <v>181</v>
      </c>
      <c r="C29" s="7">
        <v>8</v>
      </c>
      <c r="D29" s="19"/>
      <c r="E29" s="19"/>
      <c r="F29" s="19"/>
      <c r="G29" s="19"/>
    </row>
    <row r="30" spans="1:7" ht="15.75" x14ac:dyDescent="0.25">
      <c r="A30" s="168">
        <v>28</v>
      </c>
      <c r="B30" s="24" t="s">
        <v>182</v>
      </c>
      <c r="C30" s="7">
        <v>11</v>
      </c>
      <c r="D30" s="19"/>
      <c r="E30" s="19"/>
      <c r="F30" s="19"/>
      <c r="G30" s="19"/>
    </row>
    <row r="31" spans="1:7" ht="15.75" x14ac:dyDescent="0.25">
      <c r="A31" s="168"/>
      <c r="B31" s="169"/>
      <c r="C31" s="20">
        <v>82</v>
      </c>
      <c r="D31" s="19"/>
      <c r="E31" s="19"/>
      <c r="F31" s="19"/>
      <c r="G31" s="19"/>
    </row>
    <row r="32" spans="1:7" ht="15.75" x14ac:dyDescent="0.25">
      <c r="A32" s="168"/>
      <c r="B32" s="169"/>
      <c r="C32" s="7"/>
      <c r="D32" s="19"/>
      <c r="E32" s="19"/>
      <c r="F32" s="19"/>
      <c r="G32" s="19"/>
    </row>
    <row r="33" spans="1:7" ht="15.75" x14ac:dyDescent="0.25">
      <c r="A33" s="168"/>
      <c r="B33" s="169"/>
      <c r="C33" s="7"/>
      <c r="D33" s="19"/>
      <c r="E33" s="19"/>
      <c r="F33" s="19"/>
      <c r="G33" s="19"/>
    </row>
    <row r="34" spans="1:7" ht="15.75" x14ac:dyDescent="0.25">
      <c r="A34" s="168"/>
      <c r="B34" s="169"/>
      <c r="C34" s="7"/>
      <c r="D34" s="19"/>
      <c r="E34" s="19"/>
      <c r="F34" s="19"/>
      <c r="G34" s="19"/>
    </row>
    <row r="35" spans="1:7" ht="15.75" x14ac:dyDescent="0.25">
      <c r="A35" s="165"/>
      <c r="B35" s="170"/>
      <c r="C35" s="7"/>
      <c r="D35" s="19"/>
      <c r="E35" s="19"/>
      <c r="F35" s="19"/>
      <c r="G3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2014-12-15T12:48:56Z</cp:lastPrinted>
  <dcterms:created xsi:type="dcterms:W3CDTF">2014-10-08T09:05:46Z</dcterms:created>
  <dcterms:modified xsi:type="dcterms:W3CDTF">2014-12-23T10:44:03Z</dcterms:modified>
</cp:coreProperties>
</file>